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\one\작업방-2023\1. 설계사무소\쿠파건축\1월(이월)-세무회관 신축공사\내역서\최종\"/>
    </mc:Choice>
  </mc:AlternateContent>
  <xr:revisionPtr revIDLastSave="0" documentId="8_{E395CC22-D99B-42A6-B299-4D045B4DA92A}" xr6:coauthVersionLast="36" xr6:coauthVersionMax="36" xr10:uidLastSave="{00000000-0000-0000-0000-000000000000}"/>
  <bookViews>
    <workbookView xWindow="0" yWindow="0" windowWidth="11595" windowHeight="7815" xr2:uid="{0F1CA3EA-1956-419E-B830-6820688A626D}"/>
  </bookViews>
  <sheets>
    <sheet name="원가계산서" sheetId="3" r:id="rId1"/>
    <sheet name="공종별집계표" sheetId="8" r:id="rId2"/>
    <sheet name="공종별내역서" sheetId="7" r:id="rId3"/>
    <sheet name="Sheet1" sheetId="1" r:id="rId4"/>
  </sheets>
  <definedNames>
    <definedName name="_xlnm.Print_Area" localSheetId="2">공종별내역서!$A$1:$M$103</definedName>
    <definedName name="_xlnm.Print_Area" localSheetId="1">공종별집계표!$A$1:$M$28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K63" i="7" l="1"/>
  <c r="K62" i="7"/>
  <c r="K61" i="7"/>
  <c r="K13" i="7"/>
  <c r="K14" i="7"/>
  <c r="K18" i="7"/>
  <c r="K99" i="7"/>
  <c r="K98" i="7"/>
  <c r="K92" i="7"/>
  <c r="K91" i="7"/>
  <c r="K88" i="7"/>
  <c r="L87" i="7"/>
  <c r="K87" i="7"/>
  <c r="K86" i="7"/>
  <c r="K85" i="7"/>
  <c r="K84" i="7"/>
  <c r="K83" i="7"/>
  <c r="K81" i="7"/>
  <c r="K80" i="7"/>
  <c r="L67" i="7"/>
  <c r="K67" i="7"/>
  <c r="K66" i="7"/>
  <c r="K56" i="7"/>
  <c r="K55" i="7"/>
  <c r="K31" i="7"/>
  <c r="L31" i="7"/>
  <c r="K30" i="7"/>
  <c r="K28" i="7"/>
  <c r="K27" i="7"/>
  <c r="K26" i="7"/>
  <c r="K25" i="7"/>
  <c r="K22" i="7"/>
  <c r="K21" i="7"/>
  <c r="K15" i="7"/>
  <c r="K9" i="7"/>
  <c r="K8" i="7"/>
  <c r="K6" i="7"/>
  <c r="K5" i="7"/>
  <c r="L85" i="7" l="1"/>
  <c r="L99" i="7"/>
  <c r="L63" i="7"/>
  <c r="L27" i="7"/>
  <c r="L32" i="7"/>
  <c r="L14" i="7"/>
  <c r="K7" i="7"/>
  <c r="L22" i="7"/>
  <c r="L62" i="7"/>
  <c r="K94" i="7"/>
  <c r="L93" i="7"/>
  <c r="K20" i="7"/>
  <c r="L61" i="7"/>
  <c r="K93" i="7"/>
  <c r="K10" i="7"/>
  <c r="K11" i="7"/>
  <c r="K58" i="7"/>
  <c r="L58" i="7"/>
  <c r="K90" i="7"/>
  <c r="K16" i="7"/>
  <c r="K17" i="7"/>
  <c r="K59" i="7"/>
  <c r="L59" i="7"/>
  <c r="K60" i="7"/>
  <c r="K19" i="7"/>
  <c r="L19" i="7"/>
  <c r="L24" i="7"/>
  <c r="L23" i="7"/>
  <c r="L25" i="7"/>
  <c r="L26" i="7"/>
  <c r="L15" i="7"/>
  <c r="L100" i="7"/>
  <c r="L98" i="7"/>
  <c r="L94" i="7"/>
  <c r="L92" i="7"/>
  <c r="L91" i="7"/>
  <c r="L90" i="7"/>
  <c r="L88" i="7"/>
  <c r="L86" i="7"/>
  <c r="G8" i="8"/>
  <c r="H8" i="8" s="1"/>
  <c r="I8" i="8"/>
  <c r="J8" i="8" s="1"/>
  <c r="L84" i="7"/>
  <c r="L83" i="7"/>
  <c r="K82" i="7"/>
  <c r="L82" i="7"/>
  <c r="L81" i="7"/>
  <c r="L80" i="7"/>
  <c r="L66" i="7"/>
  <c r="L68" i="7"/>
  <c r="L64" i="7"/>
  <c r="L65" i="7"/>
  <c r="G7" i="8"/>
  <c r="H7" i="8" s="1"/>
  <c r="L60" i="7"/>
  <c r="I7" i="8"/>
  <c r="J7" i="8" s="1"/>
  <c r="L56" i="7"/>
  <c r="L55" i="7"/>
  <c r="L30" i="7"/>
  <c r="K29" i="7"/>
  <c r="L29" i="7"/>
  <c r="L28" i="7"/>
  <c r="L21" i="7"/>
  <c r="L20" i="7"/>
  <c r="L18" i="7"/>
  <c r="L17" i="7"/>
  <c r="L16" i="7"/>
  <c r="L13" i="7"/>
  <c r="L11" i="7"/>
  <c r="L10" i="7"/>
  <c r="L9" i="7"/>
  <c r="G6" i="8"/>
  <c r="H6" i="8" s="1"/>
  <c r="L8" i="7"/>
  <c r="L7" i="7"/>
  <c r="L6" i="7"/>
  <c r="L5" i="7"/>
  <c r="I6" i="8"/>
  <c r="J6" i="8" s="1"/>
  <c r="K32" i="7" l="1"/>
  <c r="K95" i="7"/>
  <c r="L57" i="7"/>
  <c r="K57" i="7"/>
  <c r="K89" i="7"/>
  <c r="L89" i="7"/>
  <c r="K100" i="7"/>
  <c r="K68" i="7"/>
  <c r="G5" i="8"/>
  <c r="H5" i="8" s="1"/>
  <c r="H28" i="8" s="1"/>
  <c r="K64" i="7"/>
  <c r="K65" i="7"/>
  <c r="I5" i="8"/>
  <c r="J5" i="8" s="1"/>
  <c r="E11" i="3" s="1"/>
  <c r="E7" i="8"/>
  <c r="K7" i="8" s="1"/>
  <c r="L78" i="7"/>
  <c r="K23" i="7"/>
  <c r="K24" i="7"/>
  <c r="E8" i="3"/>
  <c r="E14" i="3" s="1"/>
  <c r="E17" i="3" s="1"/>
  <c r="L95" i="7" l="1"/>
  <c r="F7" i="8"/>
  <c r="L7" i="8" s="1"/>
  <c r="J28" i="8"/>
  <c r="E10" i="3"/>
  <c r="E15" i="3"/>
  <c r="E13" i="3" l="1"/>
  <c r="L97" i="7"/>
  <c r="K97" i="7"/>
  <c r="K96" i="7"/>
  <c r="E12" i="3"/>
  <c r="L96" i="7" l="1"/>
  <c r="L103" i="7" s="1"/>
  <c r="E8" i="8"/>
  <c r="K12" i="7"/>
  <c r="F8" i="8" l="1"/>
  <c r="L8" i="8" s="1"/>
  <c r="K8" i="8"/>
  <c r="L12" i="7"/>
  <c r="L53" i="7" s="1"/>
  <c r="E6" i="8"/>
  <c r="K6" i="8" l="1"/>
  <c r="F6" i="8"/>
  <c r="E5" i="8" l="1"/>
  <c r="L6" i="8"/>
  <c r="K5" i="8" l="1"/>
  <c r="F5" i="8"/>
  <c r="E4" i="3" l="1"/>
  <c r="E7" i="3" s="1"/>
  <c r="E18" i="3" s="1"/>
  <c r="F28" i="8"/>
  <c r="L5" i="8"/>
  <c r="L28" i="8" s="1"/>
  <c r="E16" i="3" l="1"/>
  <c r="E19" i="3" l="1"/>
  <c r="E20" i="3" l="1"/>
  <c r="E21" i="3" l="1"/>
  <c r="E23" i="3" l="1"/>
  <c r="E24" i="3" s="1"/>
  <c r="E25" i="3" s="1"/>
  <c r="E26" i="3" s="1"/>
</calcChain>
</file>

<file path=xl/sharedStrings.xml><?xml version="1.0" encoding="utf-8"?>
<sst xmlns="http://schemas.openxmlformats.org/spreadsheetml/2006/main" count="1115" uniqueCount="328">
  <si>
    <t>공 종 별 집 계 표</t>
  </si>
  <si>
    <t>[ 대전지방세무사회회관 통신공사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</si>
  <si>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</si>
  <si>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</si>
  <si>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</si>
  <si>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</si>
  <si>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</si>
  <si>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</si>
  <si>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</si>
  <si>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</si>
  <si>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</si>
  <si>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</si>
  <si>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</si>
  <si>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</si>
  <si>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</si>
  <si>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</si>
  <si>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</si>
  <si>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</si>
  <si>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</si>
  <si>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</si>
  <si>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</si>
  <si>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</si>
  <si>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</si>
  <si>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</si>
  <si>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</si>
  <si>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</si>
  <si>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</si>
  <si>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</si>
  <si>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</si>
  <si>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</si>
  <si>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</si>
  <si>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</si>
  <si>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</si>
  <si>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</si>
  <si>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</si>
  <si>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</si>
  <si>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</si>
  <si>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</si>
  <si>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</si>
  <si>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</si>
  <si>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</si>
  <si>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</si>
  <si>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</si>
  <si>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</si>
  <si>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</si>
  <si>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</si>
  <si>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</si>
  <si>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</si>
  <si>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</si>
  <si>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</si>
  <si>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</si>
  <si>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대전지방세무사회회관 통신공사</t>
  </si>
  <si>
    <t/>
  </si>
  <si>
    <t>01</t>
  </si>
  <si>
    <t>0101  전화설비공사</t>
  </si>
  <si>
    <t>0101</t>
  </si>
  <si>
    <t>핸드홀(수공1호)</t>
  </si>
  <si>
    <t>950*450*700</t>
  </si>
  <si>
    <t>조</t>
  </si>
  <si>
    <t>460294A153E5D6365D252B546FA12</t>
  </si>
  <si>
    <t>T</t>
  </si>
  <si>
    <t>F</t>
  </si>
  <si>
    <t>0101460294A153E5D6365D252B546FA12</t>
  </si>
  <si>
    <t>국선단자함</t>
  </si>
  <si>
    <t>국선50/사선200, STS</t>
  </si>
  <si>
    <t>대</t>
  </si>
  <si>
    <t>41119F69F813B62C26B5BCCB68D3C984A0D8D</t>
  </si>
  <si>
    <t>010141119F69F813B62C26B5BCCB68D3C984A0D8D</t>
  </si>
  <si>
    <t>통합중간단자함</t>
  </si>
  <si>
    <t>IN:50P, OUT:50P, 4분배기</t>
  </si>
  <si>
    <t>41119F69F813B62C26B5BCCB68D3C98485BBE</t>
  </si>
  <si>
    <t>010141119F69F813B62C26B5BCCB68D3C98485BBE</t>
  </si>
  <si>
    <t>리셉터클</t>
  </si>
  <si>
    <t>MODULAR 8P 1구</t>
  </si>
  <si>
    <t>개</t>
  </si>
  <si>
    <t>41699760DDFAE6307295E4DE6D4102BCFA827</t>
  </si>
  <si>
    <t>010141699760DDFAE6307295E4DE6D4102BCFA827</t>
  </si>
  <si>
    <t>리셉터클(시스템박스용)</t>
  </si>
  <si>
    <t>41699760DDFAE6307295E4DE6D4102BCFA826</t>
  </si>
  <si>
    <t>010141699760DDFAE6307295E4DE6D4102BCFA826</t>
  </si>
  <si>
    <t>스위치박스</t>
  </si>
  <si>
    <t>스위치박스, 1개용, 54mm</t>
  </si>
  <si>
    <t>41699760DDFAE642E3F561CC65E74BDFDC2D7</t>
  </si>
  <si>
    <t>010141699760DDFAE642E3F561CC65E74BDFDC2D7</t>
  </si>
  <si>
    <t>풀박스</t>
  </si>
  <si>
    <t>풀박스, 200*200*100mm</t>
  </si>
  <si>
    <t>41699760DDFAE642E3A5FFAA68F50D8AD9ADC</t>
  </si>
  <si>
    <t>010141699760DDFAE642E3A5FFAA68F50D8AD9ADC</t>
  </si>
  <si>
    <t>관로구방수</t>
  </si>
  <si>
    <t>∮65</t>
  </si>
  <si>
    <t>개소</t>
  </si>
  <si>
    <t>460294A3181CD6A4C825488D69FB1</t>
  </si>
  <si>
    <t>0101460294A3181CD6A4C825488D69FB1</t>
  </si>
  <si>
    <t>접지봉</t>
  </si>
  <si>
    <t>접지봉, 16∮*1800mm</t>
  </si>
  <si>
    <t>41699760DDFAE615B62531F06CA861E20F1F9</t>
  </si>
  <si>
    <t>010141699760DDFAE615B62531F06CA861E20F1F9</t>
  </si>
  <si>
    <t>볼트형커넥터</t>
  </si>
  <si>
    <t>볼트형커넥터, U볼트형, ∮16mm</t>
  </si>
  <si>
    <t>41699760DDFAE63060B53BFB6578CECC57691</t>
  </si>
  <si>
    <t>010141699760DDFAE63060B53BFB6578CECC57691</t>
  </si>
  <si>
    <t>접지 저항 저감제</t>
  </si>
  <si>
    <t>아스론 10kg</t>
  </si>
  <si>
    <t>set</t>
  </si>
  <si>
    <t>41699760DDFAE61532C5721C601D833ABB86C</t>
  </si>
  <si>
    <t>010141699760DDFAE61532C5721C601D833ABB86C</t>
  </si>
  <si>
    <t>네트워크케이블</t>
  </si>
  <si>
    <t>UTP Cat. 5E, 25P</t>
  </si>
  <si>
    <t>M</t>
  </si>
  <si>
    <t>417A93D5B48576C43435D6D86A419C585AB5B</t>
  </si>
  <si>
    <t>0101417A93D5B48576C43435D6D86A419C585AB5B</t>
  </si>
  <si>
    <t>UTP Cat. 5E, 4P</t>
  </si>
  <si>
    <t>417A93D5B48576C43435D6D86A419C585AB58</t>
  </si>
  <si>
    <t>0101417A93D5B48576C43435D6D86A419C585AB58</t>
  </si>
  <si>
    <t>접지용비닐절연전선</t>
  </si>
  <si>
    <t>F-GV, 10㎟</t>
  </si>
  <si>
    <t>417A93D5B48576F1AF95E4406663F1108574F</t>
  </si>
  <si>
    <t>0101417A93D5B48576F1AF95E4406663F1108574F</t>
  </si>
  <si>
    <t>F-GV, 6㎟</t>
  </si>
  <si>
    <t>417A93D5B48576F1AF95E4406663F11085740</t>
  </si>
  <si>
    <t>0101417A93D5B48576F1AF95E4406663F11085740</t>
  </si>
  <si>
    <t>경질비닐전선관</t>
  </si>
  <si>
    <t>HI, 16mm</t>
  </si>
  <si>
    <t>41699760DCD586C9CC65F3AA65C41BAD9967F</t>
  </si>
  <si>
    <t>010141699760DCD586C9CC65F3AA65C41BAD9967F</t>
  </si>
  <si>
    <t>HI, 28mm</t>
  </si>
  <si>
    <t>41699760DCD586C9CC65F3AA65C41BAD9967D</t>
  </si>
  <si>
    <t>010141699760DCD586C9CC65F3AA65C41BAD9967D</t>
  </si>
  <si>
    <t>HI, 54mm</t>
  </si>
  <si>
    <t>41699760DCD586C9CC65F3AA65C41BAD99700</t>
  </si>
  <si>
    <t>010141699760DCD586C9CC65F3AA65C41BAD99700</t>
  </si>
  <si>
    <t>전선관부속품비</t>
  </si>
  <si>
    <t>전선관의 15%</t>
  </si>
  <si>
    <t>식</t>
  </si>
  <si>
    <t>47519F06079406FFA3B5D50F669001</t>
  </si>
  <si>
    <t>010147519F06079406FFA3B5D50F66B003</t>
  </si>
  <si>
    <t>잡재료비</t>
  </si>
  <si>
    <t>배관배선의 2%</t>
  </si>
  <si>
    <t>47519F06079406FFA3B5D50F66A002</t>
  </si>
  <si>
    <t>010147519F06079406FFA3B5D50F669001</t>
  </si>
  <si>
    <t>터파기/토사</t>
  </si>
  <si>
    <t>보통, 굴삭기 0.2m3 90%, 인력10%</t>
  </si>
  <si>
    <t>M3</t>
  </si>
  <si>
    <t>46689D53C3D1F6449E8587AF6333F</t>
  </si>
  <si>
    <t>010146689D53C3D1F6449E8587AF6333F</t>
  </si>
  <si>
    <t>되메우기/토사, 두께 10cm</t>
  </si>
  <si>
    <t>보통, 굴삭기 0.7m3+플레이트콤팩터 1.5ton+인력 10%</t>
  </si>
  <si>
    <t>46689D5EED2EC60DFED570286B9A7</t>
  </si>
  <si>
    <t>010146689D5EED2EC60DFED570286B9A7</t>
  </si>
  <si>
    <t>지중선용 가선철물(통신용)</t>
  </si>
  <si>
    <t>케이블표지시트, 0.23*400</t>
  </si>
  <si>
    <t>m</t>
  </si>
  <si>
    <t>41699760DDF9C60D09A53CD0662939EE1542A</t>
  </si>
  <si>
    <t>010141699760DDF9C60D09A53CD0662939EE1542A</t>
  </si>
  <si>
    <t>보통인부</t>
  </si>
  <si>
    <t>일반공사 직종</t>
  </si>
  <si>
    <t>인</t>
  </si>
  <si>
    <t>46949EA41215666A48B5A8E864842F84EA1E4</t>
  </si>
  <si>
    <t>010146949EA41215666A48B5A8E864842F84EA1E4</t>
  </si>
  <si>
    <t>내선전공</t>
  </si>
  <si>
    <t>46949EA41215666A48B5A8E864842F84EA66D</t>
  </si>
  <si>
    <t>010146949EA41215666A48B5A8E864842F84EA66D</t>
  </si>
  <si>
    <t>통신내선공</t>
  </si>
  <si>
    <t>46949EA41215666A48B5A8E864842F84EA93A</t>
  </si>
  <si>
    <t>010146949EA41215666A48B5A8E864842F84EA93A</t>
  </si>
  <si>
    <t>통신케이블공</t>
  </si>
  <si>
    <t>46949EA41215666A48B5A8E864842F84EA935</t>
  </si>
  <si>
    <t>010146949EA41215666A48B5A8E864842F84EA935</t>
  </si>
  <si>
    <t>공구손료</t>
  </si>
  <si>
    <t>인력품의 3%</t>
  </si>
  <si>
    <t>47519F06079406FFA3B5D50F66B003</t>
  </si>
  <si>
    <t>010147519F06079406FFA3B5D50F66A002</t>
  </si>
  <si>
    <t>[ 합           계 ]</t>
  </si>
  <si>
    <t>TOTAL</t>
  </si>
  <si>
    <t>0102  TV공청설비공사</t>
  </si>
  <si>
    <t>0102</t>
  </si>
  <si>
    <t>Tv장치함</t>
  </si>
  <si>
    <t>600*700*150</t>
  </si>
  <si>
    <t>면</t>
  </si>
  <si>
    <t>41119F69F812960BB1D5AB0A61CA112205AF7</t>
  </si>
  <si>
    <t>010241119F69F812960BB1D5AB0A61CA112205AF7</t>
  </si>
  <si>
    <t>콘센트, TV유닛, 1방</t>
  </si>
  <si>
    <t>41699760DDFAE6307295E4DE6D4102BCFA9C4</t>
  </si>
  <si>
    <t>010241699760DDFAE6307295E4DE6D4102BCFA9C4</t>
  </si>
  <si>
    <t>010241699760DDFAE642E3F561CC65E74BDFDC2D7</t>
  </si>
  <si>
    <t>600V폴리에틸렌케이블</t>
  </si>
  <si>
    <t>417A93D5B48576C419557A71691A2F3CD7484</t>
  </si>
  <si>
    <t>0102417A93D5B48576C419557A71691A2F3CD7484</t>
  </si>
  <si>
    <t>동축케이블</t>
  </si>
  <si>
    <t>7C-HFBT</t>
  </si>
  <si>
    <t>417A93D5B48576C434C533E56A1A7525C48CF</t>
  </si>
  <si>
    <t>0102417A93D5B48576C434C533E56A1A7525C48CF</t>
  </si>
  <si>
    <t>5C-HFBT</t>
  </si>
  <si>
    <t>417A93D5B48576C434C533E56A1A7525C48C1</t>
  </si>
  <si>
    <t>0102417A93D5B48576C434C533E56A1A7525C48C1</t>
  </si>
  <si>
    <t>010241699760DCD586C9CC65F3AA65C41BAD9967F</t>
  </si>
  <si>
    <t>010241699760DCD586C9CC65F3AA65C41BAD9967D</t>
  </si>
  <si>
    <t>010241699760DCD586C9CC65F3AA65C41BAD99700</t>
  </si>
  <si>
    <t>010247519F06079406FFA3B5D50F66B003</t>
  </si>
  <si>
    <t>010247519F06079406FFA3B5D50F669001</t>
  </si>
  <si>
    <t>010246949EA41215666A48B5A8E864842F84EA66D</t>
  </si>
  <si>
    <t>010246949EA41215666A48B5A8E864842F84EA935</t>
  </si>
  <si>
    <t>010247519F06079406FFA3B5D50F66A002</t>
  </si>
  <si>
    <t>0103  CCTV설비공사</t>
  </si>
  <si>
    <t>0103</t>
  </si>
  <si>
    <t>IP IR BULLET CAMERA</t>
  </si>
  <si>
    <t>2Mega, 2.8mm, IR 20</t>
  </si>
  <si>
    <t>EA</t>
  </si>
  <si>
    <t>410797DB55B54644FC453EFB63738BB7502A5</t>
  </si>
  <si>
    <t>0103410797DB55B54644FC453EFB63738BB7502A5</t>
  </si>
  <si>
    <t>IP IR DOME CAMERA</t>
  </si>
  <si>
    <t>410797DB55B54644FC453EFB63738BB7502AA</t>
  </si>
  <si>
    <t>0103410797DB55B54644FC453EFB63738BB7502AA</t>
  </si>
  <si>
    <t>LED MONITOR &amp; BRACKET</t>
  </si>
  <si>
    <t>22", 9H</t>
  </si>
  <si>
    <t>410797DB55B54644FC453EFB63738BB7502AB</t>
  </si>
  <si>
    <t>0103410797DB55B54644FC453EFB63738BB7502AB</t>
  </si>
  <si>
    <t>KEYBOARD/MOUSE TRAY</t>
  </si>
  <si>
    <t>2H</t>
  </si>
  <si>
    <t>410797DB55B54644FC453EFB63738BB75019A</t>
  </si>
  <si>
    <t>0103410797DB55B54644FC453EFB63738BB75019A</t>
  </si>
  <si>
    <t>N.V.R</t>
  </si>
  <si>
    <t>8CH, 4TB, POE</t>
  </si>
  <si>
    <t>410797DB55B54644FC453EFB63738BB750199</t>
  </si>
  <si>
    <t>0103410797DB55B54644FC453EFB63738BB750199</t>
  </si>
  <si>
    <t>POWER DISTRIBUTOR</t>
  </si>
  <si>
    <t>AC 220V,8CH</t>
  </si>
  <si>
    <t>410797DB55B54644FC453EFB63738BB750198</t>
  </si>
  <si>
    <t>0103410797DB55B54644FC453EFB63738BB750198</t>
  </si>
  <si>
    <t>RACK CABINET</t>
  </si>
  <si>
    <t>19", H: 1200</t>
  </si>
  <si>
    <t>410797DB55B54644FC453EFB63738BB75019F</t>
  </si>
  <si>
    <t>0103410797DB55B54644FC453EFB63738BB75019F</t>
  </si>
  <si>
    <t>잡자재비</t>
  </si>
  <si>
    <t>콘넥트외</t>
  </si>
  <si>
    <t>410797DB55B54644FC453EFB63738BB75019E</t>
  </si>
  <si>
    <t>0103410797DB55B54644FC453EFB63738BB75019E</t>
  </si>
  <si>
    <t>기기설치 및 시험조정비</t>
  </si>
  <si>
    <t>통신설비공외</t>
  </si>
  <si>
    <t>410797DB55B54644FC453EFB63738BB75019D</t>
  </si>
  <si>
    <t>0103410797DB55B54644FC453EFB63738BB75019D</t>
  </si>
  <si>
    <t>010341699760DDFAE642E3A5FFAA68F50D8AD9ADC</t>
  </si>
  <si>
    <t>UTP Cat. 6, 4P</t>
  </si>
  <si>
    <t>417A93D5B48576C43435D6D86A419C585AB5A</t>
  </si>
  <si>
    <t>0103417A93D5B48576C43435D6D86A419C585AB5A</t>
  </si>
  <si>
    <t>1종금속제가요전선관</t>
  </si>
  <si>
    <t>16mm, 비방수</t>
  </si>
  <si>
    <t>41699760DCD586C9CC65F0D66FC3C3C54F4DB</t>
  </si>
  <si>
    <t>010341699760DCD586C9CC65F0D66FC3C3C54F4DB</t>
  </si>
  <si>
    <t>박스커넥터, 16mm, 비방수</t>
  </si>
  <si>
    <t>41699760DCD586C9CC65F0D66FC3C3C54F68C</t>
  </si>
  <si>
    <t>010341699760DCD586C9CC65F0D66FC3C3C54F68C</t>
  </si>
  <si>
    <t>010341699760DCD586C9CC65F3AA65C41BAD9967F</t>
  </si>
  <si>
    <t>HI, 22mm</t>
  </si>
  <si>
    <t>41699760DCD586C9CC65F3AA65C41BAD9967C</t>
  </si>
  <si>
    <t>010341699760DCD586C9CC65F3AA65C41BAD9967C</t>
  </si>
  <si>
    <t>010341699760DCD586C9CC65F3AA65C41BAD9967D</t>
  </si>
  <si>
    <t>010347519F06079406FFA3B5D50F66B003</t>
  </si>
  <si>
    <t>010347519F06079406FFA3B5D50F669001</t>
  </si>
  <si>
    <t>010346949EA41215666A48B5A8E864842F84EA66D</t>
  </si>
  <si>
    <t>010346949EA41215666A48B5A8E864842F84EA935</t>
  </si>
  <si>
    <t>010347519F06079406FFA3B5D50F66A002</t>
  </si>
  <si>
    <t>비      고</t>
  </si>
  <si>
    <t>공 사 원 가 계 산 서</t>
  </si>
  <si>
    <t>공사명 : 대전지방세무사회회관 통신공사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</si>
  <si>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</si>
  <si>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</si>
  <si>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</si>
  <si>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</si>
  <si>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</si>
  <si>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</si>
  <si>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</si>
  <si>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</si>
  <si>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</si>
  <si>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</si>
  <si>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</si>
  <si>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</si>
  <si>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</si>
  <si>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</si>
  <si>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</si>
  <si>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</si>
  <si>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</si>
  <si>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</si>
  <si>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</si>
  <si>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12.5%</t>
  </si>
  <si>
    <t>BS</t>
  </si>
  <si>
    <t>C2</t>
  </si>
  <si>
    <t>경              비</t>
  </si>
  <si>
    <t>C4</t>
  </si>
  <si>
    <t>산  재  보  험  료</t>
  </si>
  <si>
    <t>노무비 * 3.7%</t>
  </si>
  <si>
    <t>C5</t>
  </si>
  <si>
    <t>고  용  보  험  료</t>
  </si>
  <si>
    <t>노무비 * 1.01%</t>
  </si>
  <si>
    <t>C6</t>
  </si>
  <si>
    <t>국민  건강  보험료</t>
  </si>
  <si>
    <t>직접노무비 * 3.495%</t>
  </si>
  <si>
    <t>C7</t>
  </si>
  <si>
    <t>국민  연금  보험료</t>
  </si>
  <si>
    <t>직접노무비 * 4.5%</t>
  </si>
  <si>
    <t>CA</t>
  </si>
  <si>
    <t>산업안전보건관리비</t>
  </si>
  <si>
    <t>(재료비+직노+관급자재비) * 1.85%</t>
  </si>
  <si>
    <t>CB</t>
  </si>
  <si>
    <t>노인장기요양보험료</t>
  </si>
  <si>
    <t>건강보험료 * 12.27%</t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</si>
  <si>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</si>
  <si>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</si>
  <si>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</si>
  <si>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</si>
  <si>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</si>
  <si>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</si>
  <si>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</si>
  <si>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D2</t>
  </si>
  <si>
    <t>D9</t>
  </si>
  <si>
    <t>DB</t>
  </si>
  <si>
    <t>부  가  가  치  세</t>
  </si>
  <si>
    <t>공급가액 * 10%</t>
  </si>
  <si>
    <t>DH</t>
  </si>
  <si>
    <t>S2</t>
  </si>
  <si>
    <t>이                 윤</t>
    <phoneticPr fontId="1" type="noConversion"/>
  </si>
  <si>
    <t>공   급     가   액</t>
    <phoneticPr fontId="1" type="noConversion"/>
  </si>
  <si>
    <t>도       급       액</t>
    <phoneticPr fontId="1" type="noConversion"/>
  </si>
  <si>
    <t>총    공   사    비</t>
    <phoneticPr fontId="1" type="noConversion"/>
  </si>
  <si>
    <t>0.6/1kv, F-CV, 3C*2.5㎟</t>
    <phoneticPr fontId="1" type="noConversion"/>
  </si>
  <si>
    <t>(노무비+경비+일반관리비) * 10%</t>
    <phoneticPr fontId="1" type="noConversion"/>
  </si>
  <si>
    <t>(재료비+노무비) * 3%</t>
    <phoneticPr fontId="1" type="noConversion"/>
  </si>
  <si>
    <t>계 * 4%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</si>
</sst>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;\-#,###;#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984F-CCB5-4456-99AF-BCB1BC639E7C}">
  <sheetPr>
    <pageSetUpPr fitToPage="1"/>
  </sheetPr>
  <dimension ref="A1:G26"/>
  <sheetViews>
    <sheetView tabSelected="1" topLeftCell="B1" workbookViewId="0">
      <selection activeCell="E23" sqref="E23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30" t="s">
        <v>263</v>
      </c>
      <c r="C1" s="30"/>
      <c r="D1" s="30"/>
      <c r="E1" s="30"/>
      <c r="F1" s="30"/>
      <c r="G1" s="30"/>
    </row>
    <row r="2" spans="1:7" ht="21.95" customHeight="1" x14ac:dyDescent="0.3">
      <c r="B2" s="31" t="s">
        <v>264</v>
      </c>
      <c r="C2" s="31"/>
      <c r="D2" s="31"/>
      <c r="E2" s="31"/>
      <c r="F2" s="32"/>
      <c r="G2" s="32"/>
    </row>
    <row r="3" spans="1:7" ht="21.95" customHeight="1" x14ac:dyDescent="0.3">
      <c r="B3" s="33" t="s">
        <v>265</v>
      </c>
      <c r="C3" s="33"/>
      <c r="D3" s="33"/>
      <c r="E3" s="13" t="s">
        <v>266</v>
      </c>
      <c r="F3" s="13" t="s">
        <v>267</v>
      </c>
      <c r="G3" s="13" t="s">
        <v>262</v>
      </c>
    </row>
    <row r="4" spans="1:7" ht="21.95" customHeight="1" x14ac:dyDescent="0.3">
      <c r="A4" s="1" t="s">
        <v>272</v>
      </c>
      <c r="B4" s="34" t="s">
        <v>268</v>
      </c>
      <c r="C4" s="34" t="s">
        <v>269</v>
      </c>
      <c r="D4" s="15" t="s">
        <v>273</v>
      </c>
      <c r="E4" s="16">
        <f>TRUNC(공종별집계표!F5, 0)</f>
        <v>0</v>
      </c>
      <c r="F4" s="12" t="s">
        <v>52</v>
      </c>
      <c r="G4" s="12" t="s">
        <v>52</v>
      </c>
    </row>
    <row r="5" spans="1:7" ht="21.95" customHeight="1" x14ac:dyDescent="0.3">
      <c r="A5" s="1" t="s">
        <v>274</v>
      </c>
      <c r="B5" s="34"/>
      <c r="C5" s="34"/>
      <c r="D5" s="15" t="s">
        <v>275</v>
      </c>
      <c r="E5" s="16">
        <v>0</v>
      </c>
      <c r="F5" s="12" t="s">
        <v>52</v>
      </c>
      <c r="G5" s="12" t="s">
        <v>52</v>
      </c>
    </row>
    <row r="6" spans="1:7" ht="21.95" customHeight="1" x14ac:dyDescent="0.3">
      <c r="A6" s="1" t="s">
        <v>276</v>
      </c>
      <c r="B6" s="34"/>
      <c r="C6" s="34"/>
      <c r="D6" s="15" t="s">
        <v>277</v>
      </c>
      <c r="E6" s="16">
        <v>0</v>
      </c>
      <c r="F6" s="12" t="s">
        <v>52</v>
      </c>
      <c r="G6" s="12" t="s">
        <v>52</v>
      </c>
    </row>
    <row r="7" spans="1:7" ht="21.95" customHeight="1" x14ac:dyDescent="0.3">
      <c r="A7" s="1" t="s">
        <v>278</v>
      </c>
      <c r="B7" s="34"/>
      <c r="C7" s="34"/>
      <c r="D7" s="15" t="s">
        <v>279</v>
      </c>
      <c r="E7" s="16">
        <f>TRUNC(E4+E5-E6, 0)</f>
        <v>0</v>
      </c>
      <c r="F7" s="12" t="s">
        <v>52</v>
      </c>
      <c r="G7" s="12" t="s">
        <v>52</v>
      </c>
    </row>
    <row r="8" spans="1:7" ht="21.95" customHeight="1" x14ac:dyDescent="0.3">
      <c r="A8" s="1" t="s">
        <v>280</v>
      </c>
      <c r="B8" s="34"/>
      <c r="C8" s="34" t="s">
        <v>270</v>
      </c>
      <c r="D8" s="15" t="s">
        <v>281</v>
      </c>
      <c r="E8" s="16">
        <f>TRUNC(공종별집계표!H5, 0)</f>
        <v>0</v>
      </c>
      <c r="F8" s="12" t="s">
        <v>52</v>
      </c>
      <c r="G8" s="12" t="s">
        <v>52</v>
      </c>
    </row>
    <row r="9" spans="1:7" ht="21.95" customHeight="1" x14ac:dyDescent="0.3">
      <c r="A9" s="1" t="s">
        <v>282</v>
      </c>
      <c r="B9" s="34"/>
      <c r="C9" s="34"/>
      <c r="D9" s="15" t="s">
        <v>283</v>
      </c>
      <c r="E9" s="16"/>
      <c r="F9" s="12" t="s">
        <v>284</v>
      </c>
      <c r="G9" s="12" t="s">
        <v>52</v>
      </c>
    </row>
    <row r="10" spans="1:7" ht="21.95" customHeight="1" x14ac:dyDescent="0.3">
      <c r="A10" s="1" t="s">
        <v>285</v>
      </c>
      <c r="B10" s="34"/>
      <c r="C10" s="34"/>
      <c r="D10" s="15" t="s">
        <v>279</v>
      </c>
      <c r="E10" s="16">
        <f>TRUNC(E8+E9, 0)</f>
        <v>0</v>
      </c>
      <c r="F10" s="12" t="s">
        <v>52</v>
      </c>
      <c r="G10" s="12" t="s">
        <v>52</v>
      </c>
    </row>
    <row r="11" spans="1:7" ht="21.95" customHeight="1" x14ac:dyDescent="0.3">
      <c r="A11" s="1" t="s">
        <v>286</v>
      </c>
      <c r="B11" s="34"/>
      <c r="C11" s="34" t="s">
        <v>271</v>
      </c>
      <c r="D11" s="15" t="s">
        <v>287</v>
      </c>
      <c r="E11" s="16">
        <f>TRUNC(공종별집계표!J5, 0)</f>
        <v>0</v>
      </c>
      <c r="F11" s="12" t="s">
        <v>52</v>
      </c>
      <c r="G11" s="12" t="s">
        <v>52</v>
      </c>
    </row>
    <row r="12" spans="1:7" ht="21.95" customHeight="1" x14ac:dyDescent="0.3">
      <c r="A12" s="1" t="s">
        <v>288</v>
      </c>
      <c r="B12" s="34"/>
      <c r="C12" s="34"/>
      <c r="D12" s="15" t="s">
        <v>289</v>
      </c>
      <c r="E12" s="16">
        <f>TRUNC(E10*0.037, 0)</f>
        <v>0</v>
      </c>
      <c r="F12" s="12" t="s">
        <v>290</v>
      </c>
      <c r="G12" s="12" t="s">
        <v>52</v>
      </c>
    </row>
    <row r="13" spans="1:7" ht="21.95" customHeight="1" x14ac:dyDescent="0.3">
      <c r="A13" s="1" t="s">
        <v>291</v>
      </c>
      <c r="B13" s="34"/>
      <c r="C13" s="34"/>
      <c r="D13" s="15" t="s">
        <v>292</v>
      </c>
      <c r="E13" s="16">
        <f>TRUNC(E10*0.0101, 0)</f>
        <v>0</v>
      </c>
      <c r="F13" s="12" t="s">
        <v>293</v>
      </c>
      <c r="G13" s="12" t="s">
        <v>52</v>
      </c>
    </row>
    <row r="14" spans="1:7" ht="21.95" customHeight="1" x14ac:dyDescent="0.3">
      <c r="A14" s="1" t="s">
        <v>294</v>
      </c>
      <c r="B14" s="34"/>
      <c r="C14" s="34"/>
      <c r="D14" s="15" t="s">
        <v>295</v>
      </c>
      <c r="E14" s="16">
        <f>TRUNC(E8*0.03495, 0)</f>
        <v>0</v>
      </c>
      <c r="F14" s="12" t="s">
        <v>296</v>
      </c>
      <c r="G14" s="12" t="s">
        <v>52</v>
      </c>
    </row>
    <row r="15" spans="1:7" ht="21.95" customHeight="1" x14ac:dyDescent="0.3">
      <c r="A15" s="1" t="s">
        <v>297</v>
      </c>
      <c r="B15" s="34"/>
      <c r="C15" s="34"/>
      <c r="D15" s="15" t="s">
        <v>298</v>
      </c>
      <c r="E15" s="16">
        <f>TRUNC(E8*0.045, 0)</f>
        <v>0</v>
      </c>
      <c r="F15" s="12" t="s">
        <v>299</v>
      </c>
      <c r="G15" s="12" t="s">
        <v>52</v>
      </c>
    </row>
    <row r="16" spans="1:7" ht="21.95" customHeight="1" x14ac:dyDescent="0.3">
      <c r="A16" s="1" t="s">
        <v>300</v>
      </c>
      <c r="B16" s="34"/>
      <c r="C16" s="34"/>
      <c r="D16" s="15" t="s">
        <v>301</v>
      </c>
      <c r="E16" s="16">
        <f>TRUNC((E7+E8+(0/1.1))*0.0185, 0)</f>
        <v>0</v>
      </c>
      <c r="F16" s="12" t="s">
        <v>302</v>
      </c>
      <c r="G16" s="12" t="s">
        <v>52</v>
      </c>
    </row>
    <row r="17" spans="1:7" ht="21.95" customHeight="1" x14ac:dyDescent="0.3">
      <c r="A17" s="1" t="s">
        <v>303</v>
      </c>
      <c r="B17" s="34"/>
      <c r="C17" s="34"/>
      <c r="D17" s="15" t="s">
        <v>304</v>
      </c>
      <c r="E17" s="16">
        <f>TRUNC(E14*0.1227, 0)</f>
        <v>0</v>
      </c>
      <c r="F17" s="12" t="s">
        <v>305</v>
      </c>
      <c r="G17" s="12" t="s">
        <v>52</v>
      </c>
    </row>
    <row r="18" spans="1:7" ht="21.95" customHeight="1" x14ac:dyDescent="0.3">
      <c r="A18" s="1" t="s">
        <v>306</v>
      </c>
      <c r="B18" s="34"/>
      <c r="C18" s="34"/>
      <c r="D18" s="15" t="s">
        <v>307</v>
      </c>
      <c r="E18" s="16">
        <f>TRUNC((E7+E10)*3%, 0)</f>
        <v>0</v>
      </c>
      <c r="F18" s="14" t="s">
        <v>326</v>
      </c>
      <c r="G18" s="12" t="s">
        <v>52</v>
      </c>
    </row>
    <row r="19" spans="1:7" ht="21.95" customHeight="1" x14ac:dyDescent="0.3">
      <c r="A19" s="1" t="s">
        <v>308</v>
      </c>
      <c r="B19" s="34"/>
      <c r="C19" s="34"/>
      <c r="D19" s="15" t="s">
        <v>279</v>
      </c>
      <c r="E19" s="16">
        <f>TRUNC(E11+E12+E13+E14+E15+E16+E17+E18, 0)</f>
        <v>0</v>
      </c>
      <c r="F19" s="12" t="s">
        <v>52</v>
      </c>
      <c r="G19" s="12" t="s">
        <v>52</v>
      </c>
    </row>
    <row r="20" spans="1:7" ht="21.95" customHeight="1" x14ac:dyDescent="0.3">
      <c r="A20" s="1" t="s">
        <v>309</v>
      </c>
      <c r="B20" s="35" t="s">
        <v>310</v>
      </c>
      <c r="C20" s="35"/>
      <c r="D20" s="35"/>
      <c r="E20" s="16">
        <f>TRUNC(E7+E10+E19, 0)</f>
        <v>0</v>
      </c>
      <c r="F20" s="12" t="s">
        <v>52</v>
      </c>
      <c r="G20" s="12" t="s">
        <v>52</v>
      </c>
    </row>
    <row r="21" spans="1:7" ht="21.95" customHeight="1" x14ac:dyDescent="0.3">
      <c r="A21" s="1" t="s">
        <v>311</v>
      </c>
      <c r="B21" s="35" t="s">
        <v>312</v>
      </c>
      <c r="C21" s="35"/>
      <c r="D21" s="35"/>
      <c r="E21" s="16">
        <f>TRUNC(E20*4%, 0)</f>
        <v>0</v>
      </c>
      <c r="F21" s="14" t="s">
        <v>327</v>
      </c>
      <c r="G21" s="12" t="s">
        <v>52</v>
      </c>
    </row>
    <row r="22" spans="1:7" ht="21.95" customHeight="1" x14ac:dyDescent="0.3">
      <c r="A22" s="1" t="s">
        <v>313</v>
      </c>
      <c r="B22" s="35" t="s">
        <v>320</v>
      </c>
      <c r="C22" s="35"/>
      <c r="D22" s="35"/>
      <c r="E22" s="16">
        <f>TRUNC((E10+E19+E21)*0.1-0/1.1, 0)</f>
        <v>0</v>
      </c>
      <c r="F22" s="14" t="s">
        <v>325</v>
      </c>
      <c r="G22" s="12" t="s">
        <v>52</v>
      </c>
    </row>
    <row r="23" spans="1:7" ht="21.95" customHeight="1" x14ac:dyDescent="0.3">
      <c r="A23" s="1" t="s">
        <v>314</v>
      </c>
      <c r="B23" s="35" t="s">
        <v>321</v>
      </c>
      <c r="C23" s="35"/>
      <c r="D23" s="35"/>
      <c r="E23" s="16">
        <f>TRUNC(E20+E21+E22, 0)</f>
        <v>0</v>
      </c>
      <c r="F23" s="12" t="s">
        <v>52</v>
      </c>
      <c r="G23" s="12" t="s">
        <v>52</v>
      </c>
    </row>
    <row r="24" spans="1:7" ht="21.95" customHeight="1" x14ac:dyDescent="0.3">
      <c r="A24" s="1" t="s">
        <v>315</v>
      </c>
      <c r="B24" s="35" t="s">
        <v>316</v>
      </c>
      <c r="C24" s="35"/>
      <c r="D24" s="35"/>
      <c r="E24" s="16">
        <f>TRUNC(E23*0.1, 0)</f>
        <v>0</v>
      </c>
      <c r="F24" s="12" t="s">
        <v>317</v>
      </c>
      <c r="G24" s="12" t="s">
        <v>52</v>
      </c>
    </row>
    <row r="25" spans="1:7" ht="21.95" customHeight="1" x14ac:dyDescent="0.3">
      <c r="A25" s="1" t="s">
        <v>318</v>
      </c>
      <c r="B25" s="35" t="s">
        <v>322</v>
      </c>
      <c r="C25" s="35"/>
      <c r="D25" s="35"/>
      <c r="E25" s="16">
        <f>TRUNC(E23+E24, 0)</f>
        <v>0</v>
      </c>
      <c r="F25" s="12" t="s">
        <v>52</v>
      </c>
      <c r="G25" s="12" t="s">
        <v>52</v>
      </c>
    </row>
    <row r="26" spans="1:7" ht="21.95" customHeight="1" x14ac:dyDescent="0.3">
      <c r="A26" s="1" t="s">
        <v>319</v>
      </c>
      <c r="B26" s="35" t="s">
        <v>323</v>
      </c>
      <c r="C26" s="35"/>
      <c r="D26" s="35"/>
      <c r="E26" s="16">
        <f>TRUNC(E25+0, 0)</f>
        <v>0</v>
      </c>
      <c r="F26" s="12" t="s">
        <v>52</v>
      </c>
      <c r="G26" s="12" t="s">
        <v>52</v>
      </c>
    </row>
  </sheetData>
  <mergeCells count="15">
    <mergeCell ref="B26:D26"/>
    <mergeCell ref="B20:D20"/>
    <mergeCell ref="B21:D21"/>
    <mergeCell ref="B22:D22"/>
    <mergeCell ref="B23:D23"/>
    <mergeCell ref="B24:D24"/>
    <mergeCell ref="B25:D25"/>
    <mergeCell ref="B1:G1"/>
    <mergeCell ref="B2:E2"/>
    <mergeCell ref="F2:G2"/>
    <mergeCell ref="B3:D3"/>
    <mergeCell ref="B4:B19"/>
    <mergeCell ref="C4:C7"/>
    <mergeCell ref="C8:C10"/>
    <mergeCell ref="C11:C19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3F85-B5C8-4111-9A3B-924BD6DB4CD9}">
  <sheetPr>
    <pageSetUpPr fitToPage="1"/>
  </sheetPr>
  <dimension ref="A1:T28"/>
  <sheetViews>
    <sheetView workbookViewId="0">
      <selection activeCell="H12" sqref="H12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0" ht="30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20" ht="30" customHeight="1" x14ac:dyDescent="0.3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/>
      <c r="G3" s="38" t="s">
        <v>9</v>
      </c>
      <c r="H3" s="38"/>
      <c r="I3" s="38" t="s">
        <v>10</v>
      </c>
      <c r="J3" s="38"/>
      <c r="K3" s="38" t="s">
        <v>11</v>
      </c>
      <c r="L3" s="38"/>
      <c r="M3" s="38" t="s">
        <v>12</v>
      </c>
      <c r="N3" s="40" t="s">
        <v>13</v>
      </c>
      <c r="O3" s="40" t="s">
        <v>14</v>
      </c>
      <c r="P3" s="40" t="s">
        <v>15</v>
      </c>
      <c r="Q3" s="40" t="s">
        <v>16</v>
      </c>
      <c r="R3" s="40" t="s">
        <v>17</v>
      </c>
      <c r="S3" s="40" t="s">
        <v>18</v>
      </c>
      <c r="T3" s="40" t="s">
        <v>19</v>
      </c>
    </row>
    <row r="4" spans="1:20" ht="30" customHeight="1" x14ac:dyDescent="0.3">
      <c r="A4" s="39"/>
      <c r="B4" s="39"/>
      <c r="C4" s="39"/>
      <c r="D4" s="39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39"/>
      <c r="N4" s="40"/>
      <c r="O4" s="40"/>
      <c r="P4" s="40"/>
      <c r="Q4" s="40"/>
      <c r="R4" s="40"/>
      <c r="S4" s="40"/>
      <c r="T4" s="40"/>
    </row>
    <row r="5" spans="1:20" s="24" customFormat="1" ht="30" customHeight="1" x14ac:dyDescent="0.3">
      <c r="A5" s="20" t="s">
        <v>51</v>
      </c>
      <c r="B5" s="20" t="s">
        <v>52</v>
      </c>
      <c r="C5" s="20" t="s">
        <v>52</v>
      </c>
      <c r="D5" s="21">
        <v>1</v>
      </c>
      <c r="E5" s="27">
        <f>F6+F7+F8</f>
        <v>0</v>
      </c>
      <c r="F5" s="27">
        <f>E5*D5</f>
        <v>0</v>
      </c>
      <c r="G5" s="27">
        <f>H6+H7+H8</f>
        <v>0</v>
      </c>
      <c r="H5" s="27">
        <f>G5*D5</f>
        <v>0</v>
      </c>
      <c r="I5" s="27">
        <f>J6+J7+J8</f>
        <v>0</v>
      </c>
      <c r="J5" s="27">
        <f>I5*D5</f>
        <v>0</v>
      </c>
      <c r="K5" s="27">
        <f t="shared" ref="K5:L8" si="0">E5+G5+I5</f>
        <v>0</v>
      </c>
      <c r="L5" s="27">
        <f t="shared" si="0"/>
        <v>0</v>
      </c>
      <c r="M5" s="20" t="s">
        <v>52</v>
      </c>
      <c r="N5" s="26" t="s">
        <v>53</v>
      </c>
      <c r="O5" s="26" t="s">
        <v>52</v>
      </c>
      <c r="P5" s="26" t="s">
        <v>52</v>
      </c>
      <c r="Q5" s="26" t="s">
        <v>52</v>
      </c>
      <c r="R5" s="25">
        <v>1</v>
      </c>
      <c r="S5" s="26" t="s">
        <v>52</v>
      </c>
      <c r="T5" s="29"/>
    </row>
    <row r="6" spans="1:20" ht="30" customHeight="1" x14ac:dyDescent="0.3">
      <c r="A6" s="8" t="s">
        <v>54</v>
      </c>
      <c r="B6" s="8" t="s">
        <v>52</v>
      </c>
      <c r="C6" s="8" t="s">
        <v>52</v>
      </c>
      <c r="D6" s="9">
        <v>1</v>
      </c>
      <c r="E6" s="10">
        <f>공종별내역서!F53</f>
        <v>0</v>
      </c>
      <c r="F6" s="10">
        <f>E6*D6</f>
        <v>0</v>
      </c>
      <c r="G6" s="10">
        <f>공종별내역서!H53</f>
        <v>0</v>
      </c>
      <c r="H6" s="10">
        <f>G6*D6</f>
        <v>0</v>
      </c>
      <c r="I6" s="10">
        <f>공종별내역서!J53</f>
        <v>0</v>
      </c>
      <c r="J6" s="10">
        <f>I6*D6</f>
        <v>0</v>
      </c>
      <c r="K6" s="10">
        <f t="shared" si="0"/>
        <v>0</v>
      </c>
      <c r="L6" s="10">
        <f t="shared" si="0"/>
        <v>0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 x14ac:dyDescent="0.3">
      <c r="A7" s="8" t="s">
        <v>174</v>
      </c>
      <c r="B7" s="8" t="s">
        <v>52</v>
      </c>
      <c r="C7" s="8" t="s">
        <v>52</v>
      </c>
      <c r="D7" s="9">
        <v>1</v>
      </c>
      <c r="E7" s="10">
        <f>공종별내역서!F78</f>
        <v>0</v>
      </c>
      <c r="F7" s="10">
        <f>E7*D7</f>
        <v>0</v>
      </c>
      <c r="G7" s="10">
        <f>공종별내역서!H78</f>
        <v>0</v>
      </c>
      <c r="H7" s="10">
        <f>G7*D7</f>
        <v>0</v>
      </c>
      <c r="I7" s="10">
        <f>공종별내역서!J78</f>
        <v>0</v>
      </c>
      <c r="J7" s="10">
        <f>I7*D7</f>
        <v>0</v>
      </c>
      <c r="K7" s="10">
        <f t="shared" si="0"/>
        <v>0</v>
      </c>
      <c r="L7" s="10">
        <f t="shared" si="0"/>
        <v>0</v>
      </c>
      <c r="M7" s="8" t="s">
        <v>52</v>
      </c>
      <c r="N7" s="2" t="s">
        <v>175</v>
      </c>
      <c r="O7" s="2" t="s">
        <v>52</v>
      </c>
      <c r="P7" s="2" t="s">
        <v>53</v>
      </c>
      <c r="Q7" s="2" t="s">
        <v>52</v>
      </c>
      <c r="R7" s="3">
        <v>2</v>
      </c>
      <c r="S7" s="2" t="s">
        <v>52</v>
      </c>
      <c r="T7" s="6"/>
    </row>
    <row r="8" spans="1:20" ht="30" customHeight="1" x14ac:dyDescent="0.3">
      <c r="A8" s="8" t="s">
        <v>203</v>
      </c>
      <c r="B8" s="8" t="s">
        <v>52</v>
      </c>
      <c r="C8" s="8" t="s">
        <v>52</v>
      </c>
      <c r="D8" s="9">
        <v>1</v>
      </c>
      <c r="E8" s="10">
        <f>공종별내역서!F103</f>
        <v>0</v>
      </c>
      <c r="F8" s="10">
        <f>E8*D8</f>
        <v>0</v>
      </c>
      <c r="G8" s="10">
        <f>공종별내역서!H103</f>
        <v>0</v>
      </c>
      <c r="H8" s="10">
        <f>G8*D8</f>
        <v>0</v>
      </c>
      <c r="I8" s="10">
        <f>공종별내역서!J103</f>
        <v>0</v>
      </c>
      <c r="J8" s="10">
        <f>I8*D8</f>
        <v>0</v>
      </c>
      <c r="K8" s="10">
        <f t="shared" si="0"/>
        <v>0</v>
      </c>
      <c r="L8" s="10">
        <f t="shared" si="0"/>
        <v>0</v>
      </c>
      <c r="M8" s="8" t="s">
        <v>52</v>
      </c>
      <c r="N8" s="2" t="s">
        <v>204</v>
      </c>
      <c r="O8" s="2" t="s">
        <v>52</v>
      </c>
      <c r="P8" s="2" t="s">
        <v>53</v>
      </c>
      <c r="Q8" s="2" t="s">
        <v>52</v>
      </c>
      <c r="R8" s="3">
        <v>2</v>
      </c>
      <c r="S8" s="2" t="s">
        <v>52</v>
      </c>
      <c r="T8" s="6"/>
    </row>
    <row r="9" spans="1:20" ht="30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T9" s="5"/>
    </row>
    <row r="10" spans="1:20" ht="30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T10" s="5"/>
    </row>
    <row r="11" spans="1:20" ht="30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T11" s="5"/>
    </row>
    <row r="12" spans="1:20" ht="30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T12" s="5"/>
    </row>
    <row r="13" spans="1:20" ht="30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T13" s="5"/>
    </row>
    <row r="14" spans="1:20" ht="30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T14" s="5"/>
    </row>
    <row r="15" spans="1:20" ht="30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5"/>
    </row>
    <row r="16" spans="1:20" ht="30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5"/>
    </row>
    <row r="17" spans="1:20" ht="30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5"/>
    </row>
    <row r="28" spans="1:20" s="24" customFormat="1" ht="30" customHeight="1" x14ac:dyDescent="0.3">
      <c r="A28" s="20" t="s">
        <v>172</v>
      </c>
      <c r="B28" s="21"/>
      <c r="C28" s="21"/>
      <c r="D28" s="21"/>
      <c r="E28" s="21"/>
      <c r="F28" s="27">
        <f>F5</f>
        <v>0</v>
      </c>
      <c r="G28" s="21"/>
      <c r="H28" s="27">
        <f>H5</f>
        <v>0</v>
      </c>
      <c r="I28" s="21"/>
      <c r="J28" s="27">
        <f>J5</f>
        <v>0</v>
      </c>
      <c r="K28" s="21"/>
      <c r="L28" s="27">
        <f>L5</f>
        <v>0</v>
      </c>
      <c r="M28" s="21"/>
      <c r="T28" s="28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374C-B208-442E-9687-63FF05EA7678}">
  <sheetPr>
    <pageSetUpPr fitToPage="1"/>
  </sheetPr>
  <dimension ref="A1:AV103"/>
  <sheetViews>
    <sheetView workbookViewId="0">
      <selection activeCell="E4" sqref="E4:J103"/>
    </sheetView>
  </sheetViews>
  <sheetFormatPr defaultRowHeight="16.5" x14ac:dyDescent="0.3"/>
  <cols>
    <col min="1" max="2" width="30.625" customWidth="1"/>
    <col min="3" max="3" width="4.625" style="19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37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48" ht="30" customHeight="1" x14ac:dyDescent="0.3">
      <c r="A2" s="38" t="s">
        <v>2</v>
      </c>
      <c r="B2" s="38" t="s">
        <v>3</v>
      </c>
      <c r="C2" s="38" t="s">
        <v>4</v>
      </c>
      <c r="D2" s="38" t="s">
        <v>5</v>
      </c>
      <c r="E2" s="38" t="s">
        <v>6</v>
      </c>
      <c r="F2" s="38"/>
      <c r="G2" s="38" t="s">
        <v>9</v>
      </c>
      <c r="H2" s="38"/>
      <c r="I2" s="38" t="s">
        <v>10</v>
      </c>
      <c r="J2" s="38"/>
      <c r="K2" s="38" t="s">
        <v>11</v>
      </c>
      <c r="L2" s="38"/>
      <c r="M2" s="38" t="s">
        <v>12</v>
      </c>
      <c r="N2" s="40" t="s">
        <v>20</v>
      </c>
      <c r="O2" s="40" t="s">
        <v>14</v>
      </c>
      <c r="P2" s="40" t="s">
        <v>21</v>
      </c>
      <c r="Q2" s="40" t="s">
        <v>13</v>
      </c>
      <c r="R2" s="40" t="s">
        <v>22</v>
      </c>
      <c r="S2" s="40" t="s">
        <v>23</v>
      </c>
      <c r="T2" s="40" t="s">
        <v>24</v>
      </c>
      <c r="U2" s="40" t="s">
        <v>25</v>
      </c>
      <c r="V2" s="40" t="s">
        <v>26</v>
      </c>
      <c r="W2" s="40" t="s">
        <v>27</v>
      </c>
      <c r="X2" s="40" t="s">
        <v>28</v>
      </c>
      <c r="Y2" s="40" t="s">
        <v>29</v>
      </c>
      <c r="Z2" s="40" t="s">
        <v>30</v>
      </c>
      <c r="AA2" s="40" t="s">
        <v>31</v>
      </c>
      <c r="AB2" s="40" t="s">
        <v>32</v>
      </c>
      <c r="AC2" s="40" t="s">
        <v>33</v>
      </c>
      <c r="AD2" s="40" t="s">
        <v>34</v>
      </c>
      <c r="AE2" s="40" t="s">
        <v>35</v>
      </c>
      <c r="AF2" s="40" t="s">
        <v>36</v>
      </c>
      <c r="AG2" s="40" t="s">
        <v>37</v>
      </c>
      <c r="AH2" s="40" t="s">
        <v>38</v>
      </c>
      <c r="AI2" s="40" t="s">
        <v>39</v>
      </c>
      <c r="AJ2" s="40" t="s">
        <v>40</v>
      </c>
      <c r="AK2" s="40" t="s">
        <v>41</v>
      </c>
      <c r="AL2" s="40" t="s">
        <v>42</v>
      </c>
      <c r="AM2" s="40" t="s">
        <v>43</v>
      </c>
      <c r="AN2" s="40" t="s">
        <v>44</v>
      </c>
      <c r="AO2" s="40" t="s">
        <v>45</v>
      </c>
      <c r="AP2" s="40" t="s">
        <v>46</v>
      </c>
      <c r="AQ2" s="40" t="s">
        <v>47</v>
      </c>
      <c r="AR2" s="40" t="s">
        <v>48</v>
      </c>
      <c r="AS2" s="40" t="s">
        <v>16</v>
      </c>
      <c r="AT2" s="40" t="s">
        <v>17</v>
      </c>
      <c r="AU2" s="40" t="s">
        <v>49</v>
      </c>
      <c r="AV2" s="40" t="s">
        <v>50</v>
      </c>
    </row>
    <row r="3" spans="1:48" ht="30" customHeight="1" x14ac:dyDescent="0.3">
      <c r="A3" s="38"/>
      <c r="B3" s="38"/>
      <c r="C3" s="38"/>
      <c r="D3" s="38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38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</row>
    <row r="4" spans="1:48" s="24" customFormat="1" ht="30" customHeight="1" x14ac:dyDescent="0.3">
      <c r="A4" s="20" t="s">
        <v>54</v>
      </c>
      <c r="B4" s="20" t="s">
        <v>52</v>
      </c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5"/>
      <c r="O4" s="25"/>
      <c r="P4" s="25"/>
      <c r="Q4" s="26" t="s">
        <v>55</v>
      </c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30" customHeight="1" x14ac:dyDescent="0.3">
      <c r="A5" s="8" t="s">
        <v>56</v>
      </c>
      <c r="B5" s="8" t="s">
        <v>57</v>
      </c>
      <c r="C5" s="18" t="s">
        <v>58</v>
      </c>
      <c r="D5" s="9">
        <v>1</v>
      </c>
      <c r="E5" s="11"/>
      <c r="F5" s="11"/>
      <c r="G5" s="11"/>
      <c r="H5" s="11"/>
      <c r="I5" s="11"/>
      <c r="J5" s="11"/>
      <c r="K5" s="11">
        <f t="shared" ref="K5:K32" si="0">TRUNC(E5+G5+I5, 0)</f>
        <v>0</v>
      </c>
      <c r="L5" s="11">
        <f t="shared" ref="L5:L32" si="1">TRUNC(F5+H5+J5, 0)</f>
        <v>0</v>
      </c>
      <c r="M5" s="8" t="s">
        <v>52</v>
      </c>
      <c r="N5" s="2" t="s">
        <v>59</v>
      </c>
      <c r="O5" s="2" t="s">
        <v>52</v>
      </c>
      <c r="P5" s="2" t="s">
        <v>52</v>
      </c>
      <c r="Q5" s="2" t="s">
        <v>55</v>
      </c>
      <c r="R5" s="2" t="s">
        <v>60</v>
      </c>
      <c r="S5" s="2" t="s">
        <v>61</v>
      </c>
      <c r="T5" s="2" t="s">
        <v>61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62</v>
      </c>
      <c r="AV5" s="3">
        <v>6</v>
      </c>
    </row>
    <row r="6" spans="1:48" ht="30" customHeight="1" x14ac:dyDescent="0.3">
      <c r="A6" s="8" t="s">
        <v>63</v>
      </c>
      <c r="B6" s="8" t="s">
        <v>64</v>
      </c>
      <c r="C6" s="18" t="s">
        <v>65</v>
      </c>
      <c r="D6" s="9">
        <v>1</v>
      </c>
      <c r="E6" s="11"/>
      <c r="F6" s="11"/>
      <c r="G6" s="11"/>
      <c r="H6" s="11"/>
      <c r="I6" s="11"/>
      <c r="J6" s="11"/>
      <c r="K6" s="11">
        <f t="shared" si="0"/>
        <v>0</v>
      </c>
      <c r="L6" s="11">
        <f t="shared" si="1"/>
        <v>0</v>
      </c>
      <c r="M6" s="8" t="s">
        <v>52</v>
      </c>
      <c r="N6" s="2" t="s">
        <v>66</v>
      </c>
      <c r="O6" s="2" t="s">
        <v>52</v>
      </c>
      <c r="P6" s="2" t="s">
        <v>52</v>
      </c>
      <c r="Q6" s="2" t="s">
        <v>55</v>
      </c>
      <c r="R6" s="2" t="s">
        <v>61</v>
      </c>
      <c r="S6" s="2" t="s">
        <v>61</v>
      </c>
      <c r="T6" s="2" t="s">
        <v>60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67</v>
      </c>
      <c r="AV6" s="3">
        <v>7</v>
      </c>
    </row>
    <row r="7" spans="1:48" ht="30" customHeight="1" x14ac:dyDescent="0.3">
      <c r="A7" s="8" t="s">
        <v>68</v>
      </c>
      <c r="B7" s="8" t="s">
        <v>69</v>
      </c>
      <c r="C7" s="18" t="s">
        <v>65</v>
      </c>
      <c r="D7" s="9">
        <v>1</v>
      </c>
      <c r="E7" s="11"/>
      <c r="F7" s="11"/>
      <c r="G7" s="11"/>
      <c r="H7" s="11"/>
      <c r="I7" s="11"/>
      <c r="J7" s="11"/>
      <c r="K7" s="11">
        <f t="shared" si="0"/>
        <v>0</v>
      </c>
      <c r="L7" s="11">
        <f t="shared" si="1"/>
        <v>0</v>
      </c>
      <c r="M7" s="8" t="s">
        <v>52</v>
      </c>
      <c r="N7" s="2" t="s">
        <v>70</v>
      </c>
      <c r="O7" s="2" t="s">
        <v>52</v>
      </c>
      <c r="P7" s="2" t="s">
        <v>52</v>
      </c>
      <c r="Q7" s="2" t="s">
        <v>55</v>
      </c>
      <c r="R7" s="2" t="s">
        <v>61</v>
      </c>
      <c r="S7" s="2" t="s">
        <v>61</v>
      </c>
      <c r="T7" s="2" t="s">
        <v>60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71</v>
      </c>
      <c r="AV7" s="3">
        <v>8</v>
      </c>
    </row>
    <row r="8" spans="1:48" ht="30" customHeight="1" x14ac:dyDescent="0.3">
      <c r="A8" s="8" t="s">
        <v>72</v>
      </c>
      <c r="B8" s="8" t="s">
        <v>73</v>
      </c>
      <c r="C8" s="18" t="s">
        <v>74</v>
      </c>
      <c r="D8" s="9">
        <v>20</v>
      </c>
      <c r="E8" s="11"/>
      <c r="F8" s="11"/>
      <c r="G8" s="11"/>
      <c r="H8" s="11"/>
      <c r="I8" s="11"/>
      <c r="J8" s="11"/>
      <c r="K8" s="11">
        <f t="shared" si="0"/>
        <v>0</v>
      </c>
      <c r="L8" s="11">
        <f t="shared" si="1"/>
        <v>0</v>
      </c>
      <c r="M8" s="8" t="s">
        <v>52</v>
      </c>
      <c r="N8" s="2" t="s">
        <v>75</v>
      </c>
      <c r="O8" s="2" t="s">
        <v>52</v>
      </c>
      <c r="P8" s="2" t="s">
        <v>52</v>
      </c>
      <c r="Q8" s="2" t="s">
        <v>55</v>
      </c>
      <c r="R8" s="2" t="s">
        <v>61</v>
      </c>
      <c r="S8" s="2" t="s">
        <v>61</v>
      </c>
      <c r="T8" s="2" t="s">
        <v>60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76</v>
      </c>
      <c r="AV8" s="3">
        <v>9</v>
      </c>
    </row>
    <row r="9" spans="1:48" ht="30" customHeight="1" x14ac:dyDescent="0.3">
      <c r="A9" s="8" t="s">
        <v>77</v>
      </c>
      <c r="B9" s="8" t="s">
        <v>73</v>
      </c>
      <c r="C9" s="18" t="s">
        <v>74</v>
      </c>
      <c r="D9" s="9">
        <v>9</v>
      </c>
      <c r="E9" s="11"/>
      <c r="F9" s="11"/>
      <c r="G9" s="11"/>
      <c r="H9" s="11"/>
      <c r="I9" s="11"/>
      <c r="J9" s="11"/>
      <c r="K9" s="11">
        <f t="shared" si="0"/>
        <v>0</v>
      </c>
      <c r="L9" s="11">
        <f t="shared" si="1"/>
        <v>0</v>
      </c>
      <c r="M9" s="8" t="s">
        <v>52</v>
      </c>
      <c r="N9" s="2" t="s">
        <v>78</v>
      </c>
      <c r="O9" s="2" t="s">
        <v>52</v>
      </c>
      <c r="P9" s="2" t="s">
        <v>52</v>
      </c>
      <c r="Q9" s="2" t="s">
        <v>55</v>
      </c>
      <c r="R9" s="2" t="s">
        <v>61</v>
      </c>
      <c r="S9" s="2" t="s">
        <v>61</v>
      </c>
      <c r="T9" s="2" t="s">
        <v>60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79</v>
      </c>
      <c r="AV9" s="3">
        <v>10</v>
      </c>
    </row>
    <row r="10" spans="1:48" ht="30" customHeight="1" x14ac:dyDescent="0.3">
      <c r="A10" s="8" t="s">
        <v>80</v>
      </c>
      <c r="B10" s="8" t="s">
        <v>81</v>
      </c>
      <c r="C10" s="18" t="s">
        <v>74</v>
      </c>
      <c r="D10" s="9">
        <v>20</v>
      </c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8" t="s">
        <v>52</v>
      </c>
      <c r="N10" s="2" t="s">
        <v>82</v>
      </c>
      <c r="O10" s="2" t="s">
        <v>52</v>
      </c>
      <c r="P10" s="2" t="s">
        <v>52</v>
      </c>
      <c r="Q10" s="2" t="s">
        <v>55</v>
      </c>
      <c r="R10" s="2" t="s">
        <v>61</v>
      </c>
      <c r="S10" s="2" t="s">
        <v>61</v>
      </c>
      <c r="T10" s="2" t="s">
        <v>60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83</v>
      </c>
      <c r="AV10" s="3">
        <v>11</v>
      </c>
    </row>
    <row r="11" spans="1:48" ht="30" customHeight="1" x14ac:dyDescent="0.3">
      <c r="A11" s="8" t="s">
        <v>84</v>
      </c>
      <c r="B11" s="8" t="s">
        <v>85</v>
      </c>
      <c r="C11" s="18" t="s">
        <v>74</v>
      </c>
      <c r="D11" s="9">
        <v>2</v>
      </c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8" t="s">
        <v>52</v>
      </c>
      <c r="N11" s="2" t="s">
        <v>86</v>
      </c>
      <c r="O11" s="2" t="s">
        <v>52</v>
      </c>
      <c r="P11" s="2" t="s">
        <v>52</v>
      </c>
      <c r="Q11" s="2" t="s">
        <v>55</v>
      </c>
      <c r="R11" s="2" t="s">
        <v>61</v>
      </c>
      <c r="S11" s="2" t="s">
        <v>61</v>
      </c>
      <c r="T11" s="2" t="s">
        <v>60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87</v>
      </c>
      <c r="AV11" s="3">
        <v>12</v>
      </c>
    </row>
    <row r="12" spans="1:48" ht="30" customHeight="1" x14ac:dyDescent="0.3">
      <c r="A12" s="8" t="s">
        <v>88</v>
      </c>
      <c r="B12" s="8" t="s">
        <v>89</v>
      </c>
      <c r="C12" s="18" t="s">
        <v>90</v>
      </c>
      <c r="D12" s="9">
        <v>3</v>
      </c>
      <c r="E12" s="11"/>
      <c r="F12" s="11"/>
      <c r="G12" s="11"/>
      <c r="H12" s="11"/>
      <c r="I12" s="11"/>
      <c r="J12" s="11"/>
      <c r="K12" s="11">
        <f t="shared" si="0"/>
        <v>0</v>
      </c>
      <c r="L12" s="11">
        <f t="shared" si="1"/>
        <v>0</v>
      </c>
      <c r="M12" s="8" t="s">
        <v>52</v>
      </c>
      <c r="N12" s="2" t="s">
        <v>91</v>
      </c>
      <c r="O12" s="2" t="s">
        <v>52</v>
      </c>
      <c r="P12" s="2" t="s">
        <v>52</v>
      </c>
      <c r="Q12" s="2" t="s">
        <v>55</v>
      </c>
      <c r="R12" s="2" t="s">
        <v>60</v>
      </c>
      <c r="S12" s="2" t="s">
        <v>61</v>
      </c>
      <c r="T12" s="2" t="s">
        <v>61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92</v>
      </c>
      <c r="AV12" s="3">
        <v>13</v>
      </c>
    </row>
    <row r="13" spans="1:48" ht="30" customHeight="1" x14ac:dyDescent="0.3">
      <c r="A13" s="8" t="s">
        <v>93</v>
      </c>
      <c r="B13" s="8" t="s">
        <v>94</v>
      </c>
      <c r="C13" s="18" t="s">
        <v>74</v>
      </c>
      <c r="D13" s="9">
        <v>5</v>
      </c>
      <c r="E13" s="11"/>
      <c r="F13" s="11"/>
      <c r="G13" s="11"/>
      <c r="H13" s="11"/>
      <c r="I13" s="11"/>
      <c r="J13" s="11"/>
      <c r="K13" s="11">
        <f t="shared" si="0"/>
        <v>0</v>
      </c>
      <c r="L13" s="11">
        <f t="shared" si="1"/>
        <v>0</v>
      </c>
      <c r="M13" s="8" t="s">
        <v>52</v>
      </c>
      <c r="N13" s="2" t="s">
        <v>95</v>
      </c>
      <c r="O13" s="2" t="s">
        <v>52</v>
      </c>
      <c r="P13" s="2" t="s">
        <v>52</v>
      </c>
      <c r="Q13" s="2" t="s">
        <v>55</v>
      </c>
      <c r="R13" s="2" t="s">
        <v>61</v>
      </c>
      <c r="S13" s="2" t="s">
        <v>61</v>
      </c>
      <c r="T13" s="2" t="s">
        <v>60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96</v>
      </c>
      <c r="AV13" s="3">
        <v>14</v>
      </c>
    </row>
    <row r="14" spans="1:48" ht="30" customHeight="1" x14ac:dyDescent="0.3">
      <c r="A14" s="8" t="s">
        <v>97</v>
      </c>
      <c r="B14" s="8" t="s">
        <v>98</v>
      </c>
      <c r="C14" s="18" t="s">
        <v>74</v>
      </c>
      <c r="D14" s="9">
        <v>5</v>
      </c>
      <c r="E14" s="11"/>
      <c r="F14" s="11"/>
      <c r="G14" s="11"/>
      <c r="H14" s="11"/>
      <c r="I14" s="11"/>
      <c r="J14" s="11"/>
      <c r="K14" s="11">
        <f t="shared" si="0"/>
        <v>0</v>
      </c>
      <c r="L14" s="11">
        <f t="shared" si="1"/>
        <v>0</v>
      </c>
      <c r="M14" s="8" t="s">
        <v>52</v>
      </c>
      <c r="N14" s="2" t="s">
        <v>99</v>
      </c>
      <c r="O14" s="2" t="s">
        <v>52</v>
      </c>
      <c r="P14" s="2" t="s">
        <v>52</v>
      </c>
      <c r="Q14" s="2" t="s">
        <v>55</v>
      </c>
      <c r="R14" s="2" t="s">
        <v>61</v>
      </c>
      <c r="S14" s="2" t="s">
        <v>61</v>
      </c>
      <c r="T14" s="2" t="s">
        <v>60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100</v>
      </c>
      <c r="AV14" s="3">
        <v>15</v>
      </c>
    </row>
    <row r="15" spans="1:48" ht="30" customHeight="1" x14ac:dyDescent="0.3">
      <c r="A15" s="8" t="s">
        <v>101</v>
      </c>
      <c r="B15" s="8" t="s">
        <v>102</v>
      </c>
      <c r="C15" s="18" t="s">
        <v>103</v>
      </c>
      <c r="D15" s="9">
        <v>1</v>
      </c>
      <c r="E15" s="11"/>
      <c r="F15" s="11"/>
      <c r="G15" s="11"/>
      <c r="H15" s="11"/>
      <c r="I15" s="11"/>
      <c r="J15" s="11"/>
      <c r="K15" s="11">
        <f t="shared" si="0"/>
        <v>0</v>
      </c>
      <c r="L15" s="11">
        <f t="shared" si="1"/>
        <v>0</v>
      </c>
      <c r="M15" s="8" t="s">
        <v>52</v>
      </c>
      <c r="N15" s="2" t="s">
        <v>104</v>
      </c>
      <c r="O15" s="2" t="s">
        <v>52</v>
      </c>
      <c r="P15" s="2" t="s">
        <v>52</v>
      </c>
      <c r="Q15" s="2" t="s">
        <v>55</v>
      </c>
      <c r="R15" s="2" t="s">
        <v>61</v>
      </c>
      <c r="S15" s="2" t="s">
        <v>61</v>
      </c>
      <c r="T15" s="2" t="s">
        <v>60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105</v>
      </c>
      <c r="AV15" s="3">
        <v>16</v>
      </c>
    </row>
    <row r="16" spans="1:48" ht="30" customHeight="1" x14ac:dyDescent="0.3">
      <c r="A16" s="8" t="s">
        <v>106</v>
      </c>
      <c r="B16" s="8" t="s">
        <v>107</v>
      </c>
      <c r="C16" s="18" t="s">
        <v>108</v>
      </c>
      <c r="D16" s="9">
        <v>60</v>
      </c>
      <c r="E16" s="11"/>
      <c r="F16" s="11"/>
      <c r="G16" s="11"/>
      <c r="H16" s="11"/>
      <c r="I16" s="11"/>
      <c r="J16" s="11"/>
      <c r="K16" s="11">
        <f t="shared" si="0"/>
        <v>0</v>
      </c>
      <c r="L16" s="11">
        <f t="shared" si="1"/>
        <v>0</v>
      </c>
      <c r="M16" s="8" t="s">
        <v>52</v>
      </c>
      <c r="N16" s="2" t="s">
        <v>109</v>
      </c>
      <c r="O16" s="2" t="s">
        <v>52</v>
      </c>
      <c r="P16" s="2" t="s">
        <v>52</v>
      </c>
      <c r="Q16" s="2" t="s">
        <v>55</v>
      </c>
      <c r="R16" s="2" t="s">
        <v>61</v>
      </c>
      <c r="S16" s="2" t="s">
        <v>61</v>
      </c>
      <c r="T16" s="2" t="s">
        <v>60</v>
      </c>
      <c r="U16" s="3"/>
      <c r="V16" s="3"/>
      <c r="W16" s="3"/>
      <c r="X16" s="3"/>
      <c r="Y16" s="3">
        <v>2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110</v>
      </c>
      <c r="AV16" s="3">
        <v>17</v>
      </c>
    </row>
    <row r="17" spans="1:48" ht="30" customHeight="1" x14ac:dyDescent="0.3">
      <c r="A17" s="8" t="s">
        <v>106</v>
      </c>
      <c r="B17" s="8" t="s">
        <v>111</v>
      </c>
      <c r="C17" s="18" t="s">
        <v>108</v>
      </c>
      <c r="D17" s="9">
        <v>285</v>
      </c>
      <c r="E17" s="11"/>
      <c r="F17" s="11"/>
      <c r="G17" s="11"/>
      <c r="H17" s="11"/>
      <c r="I17" s="11"/>
      <c r="J17" s="11"/>
      <c r="K17" s="11">
        <f t="shared" si="0"/>
        <v>0</v>
      </c>
      <c r="L17" s="11">
        <f t="shared" si="1"/>
        <v>0</v>
      </c>
      <c r="M17" s="8" t="s">
        <v>52</v>
      </c>
      <c r="N17" s="2" t="s">
        <v>112</v>
      </c>
      <c r="O17" s="2" t="s">
        <v>52</v>
      </c>
      <c r="P17" s="2" t="s">
        <v>52</v>
      </c>
      <c r="Q17" s="2" t="s">
        <v>55</v>
      </c>
      <c r="R17" s="2" t="s">
        <v>61</v>
      </c>
      <c r="S17" s="2" t="s">
        <v>61</v>
      </c>
      <c r="T17" s="2" t="s">
        <v>60</v>
      </c>
      <c r="U17" s="3"/>
      <c r="V17" s="3"/>
      <c r="W17" s="3"/>
      <c r="X17" s="3"/>
      <c r="Y17" s="3">
        <v>2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52</v>
      </c>
      <c r="AS17" s="2" t="s">
        <v>52</v>
      </c>
      <c r="AT17" s="3"/>
      <c r="AU17" s="2" t="s">
        <v>113</v>
      </c>
      <c r="AV17" s="3">
        <v>18</v>
      </c>
    </row>
    <row r="18" spans="1:48" ht="30" customHeight="1" x14ac:dyDescent="0.3">
      <c r="A18" s="8" t="s">
        <v>114</v>
      </c>
      <c r="B18" s="8" t="s">
        <v>115</v>
      </c>
      <c r="C18" s="18" t="s">
        <v>108</v>
      </c>
      <c r="D18" s="9">
        <v>27</v>
      </c>
      <c r="E18" s="11"/>
      <c r="F18" s="11"/>
      <c r="G18" s="11"/>
      <c r="H18" s="11"/>
      <c r="I18" s="11"/>
      <c r="J18" s="11"/>
      <c r="K18" s="11">
        <f t="shared" si="0"/>
        <v>0</v>
      </c>
      <c r="L18" s="11">
        <f t="shared" si="1"/>
        <v>0</v>
      </c>
      <c r="M18" s="8" t="s">
        <v>52</v>
      </c>
      <c r="N18" s="2" t="s">
        <v>116</v>
      </c>
      <c r="O18" s="2" t="s">
        <v>52</v>
      </c>
      <c r="P18" s="2" t="s">
        <v>52</v>
      </c>
      <c r="Q18" s="2" t="s">
        <v>55</v>
      </c>
      <c r="R18" s="2" t="s">
        <v>61</v>
      </c>
      <c r="S18" s="2" t="s">
        <v>61</v>
      </c>
      <c r="T18" s="2" t="s">
        <v>60</v>
      </c>
      <c r="U18" s="3"/>
      <c r="V18" s="3"/>
      <c r="W18" s="3"/>
      <c r="X18" s="3"/>
      <c r="Y18" s="3">
        <v>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52</v>
      </c>
      <c r="AS18" s="2" t="s">
        <v>52</v>
      </c>
      <c r="AT18" s="3"/>
      <c r="AU18" s="2" t="s">
        <v>117</v>
      </c>
      <c r="AV18" s="3">
        <v>19</v>
      </c>
    </row>
    <row r="19" spans="1:48" ht="30" customHeight="1" x14ac:dyDescent="0.3">
      <c r="A19" s="8" t="s">
        <v>114</v>
      </c>
      <c r="B19" s="8" t="s">
        <v>118</v>
      </c>
      <c r="C19" s="18" t="s">
        <v>108</v>
      </c>
      <c r="D19" s="9">
        <v>30</v>
      </c>
      <c r="E19" s="11"/>
      <c r="F19" s="11"/>
      <c r="G19" s="11"/>
      <c r="H19" s="11"/>
      <c r="I19" s="11"/>
      <c r="J19" s="11"/>
      <c r="K19" s="11">
        <f t="shared" si="0"/>
        <v>0</v>
      </c>
      <c r="L19" s="11">
        <f t="shared" si="1"/>
        <v>0</v>
      </c>
      <c r="M19" s="8" t="s">
        <v>52</v>
      </c>
      <c r="N19" s="2" t="s">
        <v>119</v>
      </c>
      <c r="O19" s="2" t="s">
        <v>52</v>
      </c>
      <c r="P19" s="2" t="s">
        <v>52</v>
      </c>
      <c r="Q19" s="2" t="s">
        <v>55</v>
      </c>
      <c r="R19" s="2" t="s">
        <v>61</v>
      </c>
      <c r="S19" s="2" t="s">
        <v>61</v>
      </c>
      <c r="T19" s="2" t="s">
        <v>60</v>
      </c>
      <c r="U19" s="3"/>
      <c r="V19" s="3"/>
      <c r="W19" s="3"/>
      <c r="X19" s="3"/>
      <c r="Y19" s="3">
        <v>2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 t="s">
        <v>52</v>
      </c>
      <c r="AS19" s="2" t="s">
        <v>52</v>
      </c>
      <c r="AT19" s="3"/>
      <c r="AU19" s="2" t="s">
        <v>120</v>
      </c>
      <c r="AV19" s="3">
        <v>20</v>
      </c>
    </row>
    <row r="20" spans="1:48" ht="30" customHeight="1" x14ac:dyDescent="0.3">
      <c r="A20" s="8" t="s">
        <v>121</v>
      </c>
      <c r="B20" s="8" t="s">
        <v>122</v>
      </c>
      <c r="C20" s="18" t="s">
        <v>108</v>
      </c>
      <c r="D20" s="9">
        <v>338</v>
      </c>
      <c r="E20" s="11"/>
      <c r="F20" s="11"/>
      <c r="G20" s="11"/>
      <c r="H20" s="11"/>
      <c r="I20" s="11"/>
      <c r="J20" s="11"/>
      <c r="K20" s="11">
        <f t="shared" si="0"/>
        <v>0</v>
      </c>
      <c r="L20" s="11">
        <f t="shared" si="1"/>
        <v>0</v>
      </c>
      <c r="M20" s="8" t="s">
        <v>52</v>
      </c>
      <c r="N20" s="2" t="s">
        <v>123</v>
      </c>
      <c r="O20" s="2" t="s">
        <v>52</v>
      </c>
      <c r="P20" s="2" t="s">
        <v>52</v>
      </c>
      <c r="Q20" s="2" t="s">
        <v>55</v>
      </c>
      <c r="R20" s="2" t="s">
        <v>61</v>
      </c>
      <c r="S20" s="2" t="s">
        <v>61</v>
      </c>
      <c r="T20" s="2" t="s">
        <v>60</v>
      </c>
      <c r="U20" s="3"/>
      <c r="V20" s="3"/>
      <c r="W20" s="3"/>
      <c r="X20" s="3">
        <v>1</v>
      </c>
      <c r="Y20" s="3">
        <v>2</v>
      </c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52</v>
      </c>
      <c r="AS20" s="2" t="s">
        <v>52</v>
      </c>
      <c r="AT20" s="3"/>
      <c r="AU20" s="2" t="s">
        <v>124</v>
      </c>
      <c r="AV20" s="3">
        <v>21</v>
      </c>
    </row>
    <row r="21" spans="1:48" ht="30" customHeight="1" x14ac:dyDescent="0.3">
      <c r="A21" s="8" t="s">
        <v>121</v>
      </c>
      <c r="B21" s="8" t="s">
        <v>125</v>
      </c>
      <c r="C21" s="18" t="s">
        <v>108</v>
      </c>
      <c r="D21" s="9">
        <v>44</v>
      </c>
      <c r="E21" s="11"/>
      <c r="F21" s="11"/>
      <c r="G21" s="11"/>
      <c r="H21" s="11"/>
      <c r="I21" s="11"/>
      <c r="J21" s="11"/>
      <c r="K21" s="11">
        <f t="shared" si="0"/>
        <v>0</v>
      </c>
      <c r="L21" s="11">
        <f t="shared" si="1"/>
        <v>0</v>
      </c>
      <c r="M21" s="8" t="s">
        <v>52</v>
      </c>
      <c r="N21" s="2" t="s">
        <v>126</v>
      </c>
      <c r="O21" s="2" t="s">
        <v>52</v>
      </c>
      <c r="P21" s="2" t="s">
        <v>52</v>
      </c>
      <c r="Q21" s="2" t="s">
        <v>55</v>
      </c>
      <c r="R21" s="2" t="s">
        <v>61</v>
      </c>
      <c r="S21" s="2" t="s">
        <v>61</v>
      </c>
      <c r="T21" s="2" t="s">
        <v>60</v>
      </c>
      <c r="U21" s="3"/>
      <c r="V21" s="3"/>
      <c r="W21" s="3"/>
      <c r="X21" s="3">
        <v>1</v>
      </c>
      <c r="Y21" s="3">
        <v>2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52</v>
      </c>
      <c r="AS21" s="2" t="s">
        <v>52</v>
      </c>
      <c r="AT21" s="3"/>
      <c r="AU21" s="2" t="s">
        <v>127</v>
      </c>
      <c r="AV21" s="3">
        <v>22</v>
      </c>
    </row>
    <row r="22" spans="1:48" ht="30" customHeight="1" x14ac:dyDescent="0.3">
      <c r="A22" s="8" t="s">
        <v>121</v>
      </c>
      <c r="B22" s="8" t="s">
        <v>128</v>
      </c>
      <c r="C22" s="18" t="s">
        <v>108</v>
      </c>
      <c r="D22" s="9">
        <v>90</v>
      </c>
      <c r="E22" s="11"/>
      <c r="F22" s="11"/>
      <c r="G22" s="11"/>
      <c r="H22" s="11"/>
      <c r="I22" s="11"/>
      <c r="J22" s="11"/>
      <c r="K22" s="11">
        <f t="shared" si="0"/>
        <v>0</v>
      </c>
      <c r="L22" s="11">
        <f t="shared" si="1"/>
        <v>0</v>
      </c>
      <c r="M22" s="8" t="s">
        <v>52</v>
      </c>
      <c r="N22" s="2" t="s">
        <v>129</v>
      </c>
      <c r="O22" s="2" t="s">
        <v>52</v>
      </c>
      <c r="P22" s="2" t="s">
        <v>52</v>
      </c>
      <c r="Q22" s="2" t="s">
        <v>55</v>
      </c>
      <c r="R22" s="2" t="s">
        <v>61</v>
      </c>
      <c r="S22" s="2" t="s">
        <v>61</v>
      </c>
      <c r="T22" s="2" t="s">
        <v>60</v>
      </c>
      <c r="U22" s="3"/>
      <c r="V22" s="3"/>
      <c r="W22" s="3"/>
      <c r="X22" s="3">
        <v>1</v>
      </c>
      <c r="Y22" s="3">
        <v>2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130</v>
      </c>
      <c r="AV22" s="3">
        <v>23</v>
      </c>
    </row>
    <row r="23" spans="1:48" ht="30" customHeight="1" x14ac:dyDescent="0.3">
      <c r="A23" s="8" t="s">
        <v>131</v>
      </c>
      <c r="B23" s="8" t="s">
        <v>132</v>
      </c>
      <c r="C23" s="18" t="s">
        <v>133</v>
      </c>
      <c r="D23" s="9">
        <v>1</v>
      </c>
      <c r="E23" s="11"/>
      <c r="F23" s="11"/>
      <c r="G23" s="11"/>
      <c r="H23" s="11"/>
      <c r="I23" s="11"/>
      <c r="J23" s="11"/>
      <c r="K23" s="11">
        <f t="shared" si="0"/>
        <v>0</v>
      </c>
      <c r="L23" s="11">
        <f t="shared" si="1"/>
        <v>0</v>
      </c>
      <c r="M23" s="8" t="s">
        <v>52</v>
      </c>
      <c r="N23" s="2" t="s">
        <v>134</v>
      </c>
      <c r="O23" s="2" t="s">
        <v>52</v>
      </c>
      <c r="P23" s="2" t="s">
        <v>52</v>
      </c>
      <c r="Q23" s="2" t="s">
        <v>55</v>
      </c>
      <c r="R23" s="2" t="s">
        <v>61</v>
      </c>
      <c r="S23" s="2" t="s">
        <v>61</v>
      </c>
      <c r="T23" s="2" t="s">
        <v>61</v>
      </c>
      <c r="U23" s="3">
        <v>0</v>
      </c>
      <c r="V23" s="3">
        <v>0</v>
      </c>
      <c r="W23" s="3">
        <v>0.15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135</v>
      </c>
      <c r="AV23" s="3">
        <v>64</v>
      </c>
    </row>
    <row r="24" spans="1:48" ht="30" customHeight="1" x14ac:dyDescent="0.3">
      <c r="A24" s="8" t="s">
        <v>136</v>
      </c>
      <c r="B24" s="8" t="s">
        <v>137</v>
      </c>
      <c r="C24" s="18" t="s">
        <v>133</v>
      </c>
      <c r="D24" s="9">
        <v>1</v>
      </c>
      <c r="E24" s="11"/>
      <c r="F24" s="11"/>
      <c r="G24" s="11"/>
      <c r="H24" s="11"/>
      <c r="I24" s="11"/>
      <c r="J24" s="11"/>
      <c r="K24" s="11">
        <f t="shared" si="0"/>
        <v>0</v>
      </c>
      <c r="L24" s="11">
        <f t="shared" si="1"/>
        <v>0</v>
      </c>
      <c r="M24" s="8" t="s">
        <v>52</v>
      </c>
      <c r="N24" s="2" t="s">
        <v>138</v>
      </c>
      <c r="O24" s="2" t="s">
        <v>52</v>
      </c>
      <c r="P24" s="2" t="s">
        <v>52</v>
      </c>
      <c r="Q24" s="2" t="s">
        <v>55</v>
      </c>
      <c r="R24" s="2" t="s">
        <v>61</v>
      </c>
      <c r="S24" s="2" t="s">
        <v>61</v>
      </c>
      <c r="T24" s="2" t="s">
        <v>61</v>
      </c>
      <c r="U24" s="3">
        <v>0</v>
      </c>
      <c r="V24" s="3">
        <v>0</v>
      </c>
      <c r="W24" s="3">
        <v>0.02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139</v>
      </c>
      <c r="AV24" s="3">
        <v>62</v>
      </c>
    </row>
    <row r="25" spans="1:48" ht="30" customHeight="1" x14ac:dyDescent="0.3">
      <c r="A25" s="8" t="s">
        <v>140</v>
      </c>
      <c r="B25" s="8" t="s">
        <v>141</v>
      </c>
      <c r="C25" s="18" t="s">
        <v>142</v>
      </c>
      <c r="D25" s="9">
        <v>16</v>
      </c>
      <c r="E25" s="11"/>
      <c r="F25" s="11"/>
      <c r="G25" s="11"/>
      <c r="H25" s="11"/>
      <c r="I25" s="11"/>
      <c r="J25" s="11"/>
      <c r="K25" s="11">
        <f t="shared" si="0"/>
        <v>0</v>
      </c>
      <c r="L25" s="11">
        <f t="shared" si="1"/>
        <v>0</v>
      </c>
      <c r="M25" s="8" t="s">
        <v>52</v>
      </c>
      <c r="N25" s="2" t="s">
        <v>143</v>
      </c>
      <c r="O25" s="2" t="s">
        <v>52</v>
      </c>
      <c r="P25" s="2" t="s">
        <v>52</v>
      </c>
      <c r="Q25" s="2" t="s">
        <v>55</v>
      </c>
      <c r="R25" s="2" t="s">
        <v>61</v>
      </c>
      <c r="S25" s="2" t="s">
        <v>60</v>
      </c>
      <c r="T25" s="2" t="s">
        <v>61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144</v>
      </c>
      <c r="AV25" s="3">
        <v>24</v>
      </c>
    </row>
    <row r="26" spans="1:48" ht="30" customHeight="1" x14ac:dyDescent="0.3">
      <c r="A26" s="8" t="s">
        <v>145</v>
      </c>
      <c r="B26" s="8" t="s">
        <v>146</v>
      </c>
      <c r="C26" s="18" t="s">
        <v>142</v>
      </c>
      <c r="D26" s="9">
        <v>16</v>
      </c>
      <c r="E26" s="11"/>
      <c r="F26" s="11"/>
      <c r="G26" s="11"/>
      <c r="H26" s="11"/>
      <c r="I26" s="11"/>
      <c r="J26" s="11"/>
      <c r="K26" s="11">
        <f t="shared" si="0"/>
        <v>0</v>
      </c>
      <c r="L26" s="11">
        <f t="shared" si="1"/>
        <v>0</v>
      </c>
      <c r="M26" s="8" t="s">
        <v>52</v>
      </c>
      <c r="N26" s="2" t="s">
        <v>147</v>
      </c>
      <c r="O26" s="2" t="s">
        <v>52</v>
      </c>
      <c r="P26" s="2" t="s">
        <v>52</v>
      </c>
      <c r="Q26" s="2" t="s">
        <v>55</v>
      </c>
      <c r="R26" s="2" t="s">
        <v>61</v>
      </c>
      <c r="S26" s="2" t="s">
        <v>60</v>
      </c>
      <c r="T26" s="2" t="s">
        <v>61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 t="s">
        <v>52</v>
      </c>
      <c r="AS26" s="2" t="s">
        <v>52</v>
      </c>
      <c r="AT26" s="3"/>
      <c r="AU26" s="2" t="s">
        <v>148</v>
      </c>
      <c r="AV26" s="3">
        <v>25</v>
      </c>
    </row>
    <row r="27" spans="1:48" ht="30" customHeight="1" x14ac:dyDescent="0.3">
      <c r="A27" s="8" t="s">
        <v>149</v>
      </c>
      <c r="B27" s="8" t="s">
        <v>150</v>
      </c>
      <c r="C27" s="18" t="s">
        <v>151</v>
      </c>
      <c r="D27" s="9">
        <v>81</v>
      </c>
      <c r="E27" s="11"/>
      <c r="F27" s="11"/>
      <c r="G27" s="11"/>
      <c r="H27" s="11"/>
      <c r="I27" s="11"/>
      <c r="J27" s="11"/>
      <c r="K27" s="11">
        <f t="shared" si="0"/>
        <v>0</v>
      </c>
      <c r="L27" s="11">
        <f t="shared" si="1"/>
        <v>0</v>
      </c>
      <c r="M27" s="8" t="s">
        <v>52</v>
      </c>
      <c r="N27" s="2" t="s">
        <v>152</v>
      </c>
      <c r="O27" s="2" t="s">
        <v>52</v>
      </c>
      <c r="P27" s="2" t="s">
        <v>52</v>
      </c>
      <c r="Q27" s="2" t="s">
        <v>55</v>
      </c>
      <c r="R27" s="2" t="s">
        <v>61</v>
      </c>
      <c r="S27" s="2" t="s">
        <v>61</v>
      </c>
      <c r="T27" s="2" t="s">
        <v>60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52</v>
      </c>
      <c r="AS27" s="2" t="s">
        <v>52</v>
      </c>
      <c r="AT27" s="3"/>
      <c r="AU27" s="2" t="s">
        <v>153</v>
      </c>
      <c r="AV27" s="3">
        <v>26</v>
      </c>
    </row>
    <row r="28" spans="1:48" ht="30" customHeight="1" x14ac:dyDescent="0.3">
      <c r="A28" s="8" t="s">
        <v>154</v>
      </c>
      <c r="B28" s="8" t="s">
        <v>155</v>
      </c>
      <c r="C28" s="18" t="s">
        <v>156</v>
      </c>
      <c r="D28" s="9">
        <v>1</v>
      </c>
      <c r="E28" s="11"/>
      <c r="F28" s="11"/>
      <c r="G28" s="11"/>
      <c r="H28" s="11"/>
      <c r="I28" s="11"/>
      <c r="J28" s="11"/>
      <c r="K28" s="11">
        <f t="shared" si="0"/>
        <v>0</v>
      </c>
      <c r="L28" s="11">
        <f t="shared" si="1"/>
        <v>0</v>
      </c>
      <c r="M28" s="8" t="s">
        <v>52</v>
      </c>
      <c r="N28" s="2" t="s">
        <v>157</v>
      </c>
      <c r="O28" s="2" t="s">
        <v>52</v>
      </c>
      <c r="P28" s="2" t="s">
        <v>52</v>
      </c>
      <c r="Q28" s="2" t="s">
        <v>55</v>
      </c>
      <c r="R28" s="2" t="s">
        <v>61</v>
      </c>
      <c r="S28" s="2" t="s">
        <v>61</v>
      </c>
      <c r="T28" s="2" t="s">
        <v>60</v>
      </c>
      <c r="U28" s="3"/>
      <c r="V28" s="3"/>
      <c r="W28" s="3"/>
      <c r="X28" s="3"/>
      <c r="Y28" s="3"/>
      <c r="Z28" s="3">
        <v>3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158</v>
      </c>
      <c r="AV28" s="3">
        <v>52</v>
      </c>
    </row>
    <row r="29" spans="1:48" ht="30" customHeight="1" x14ac:dyDescent="0.3">
      <c r="A29" s="8" t="s">
        <v>159</v>
      </c>
      <c r="B29" s="8" t="s">
        <v>155</v>
      </c>
      <c r="C29" s="18" t="s">
        <v>156</v>
      </c>
      <c r="D29" s="9">
        <v>19.5</v>
      </c>
      <c r="E29" s="11"/>
      <c r="F29" s="11"/>
      <c r="G29" s="11"/>
      <c r="H29" s="11"/>
      <c r="I29" s="11"/>
      <c r="J29" s="11"/>
      <c r="K29" s="11">
        <f t="shared" si="0"/>
        <v>0</v>
      </c>
      <c r="L29" s="11">
        <f t="shared" si="1"/>
        <v>0</v>
      </c>
      <c r="M29" s="8" t="s">
        <v>52</v>
      </c>
      <c r="N29" s="2" t="s">
        <v>160</v>
      </c>
      <c r="O29" s="2" t="s">
        <v>52</v>
      </c>
      <c r="P29" s="2" t="s">
        <v>52</v>
      </c>
      <c r="Q29" s="2" t="s">
        <v>55</v>
      </c>
      <c r="R29" s="2" t="s">
        <v>61</v>
      </c>
      <c r="S29" s="2" t="s">
        <v>61</v>
      </c>
      <c r="T29" s="2" t="s">
        <v>60</v>
      </c>
      <c r="U29" s="3"/>
      <c r="V29" s="3"/>
      <c r="W29" s="3"/>
      <c r="X29" s="3"/>
      <c r="Y29" s="3"/>
      <c r="Z29" s="3">
        <v>3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161</v>
      </c>
      <c r="AV29" s="3">
        <v>53</v>
      </c>
    </row>
    <row r="30" spans="1:48" ht="30" customHeight="1" x14ac:dyDescent="0.3">
      <c r="A30" s="8" t="s">
        <v>162</v>
      </c>
      <c r="B30" s="8" t="s">
        <v>155</v>
      </c>
      <c r="C30" s="18" t="s">
        <v>156</v>
      </c>
      <c r="D30" s="9">
        <v>1</v>
      </c>
      <c r="E30" s="11"/>
      <c r="F30" s="11"/>
      <c r="G30" s="11"/>
      <c r="H30" s="11"/>
      <c r="I30" s="11"/>
      <c r="J30" s="11"/>
      <c r="K30" s="11">
        <f t="shared" si="0"/>
        <v>0</v>
      </c>
      <c r="L30" s="11">
        <f t="shared" si="1"/>
        <v>0</v>
      </c>
      <c r="M30" s="8" t="s">
        <v>52</v>
      </c>
      <c r="N30" s="2" t="s">
        <v>163</v>
      </c>
      <c r="O30" s="2" t="s">
        <v>52</v>
      </c>
      <c r="P30" s="2" t="s">
        <v>52</v>
      </c>
      <c r="Q30" s="2" t="s">
        <v>55</v>
      </c>
      <c r="R30" s="2" t="s">
        <v>61</v>
      </c>
      <c r="S30" s="2" t="s">
        <v>61</v>
      </c>
      <c r="T30" s="2" t="s">
        <v>60</v>
      </c>
      <c r="U30" s="3"/>
      <c r="V30" s="3"/>
      <c r="W30" s="3"/>
      <c r="X30" s="3"/>
      <c r="Y30" s="3"/>
      <c r="Z30" s="3">
        <v>3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164</v>
      </c>
      <c r="AV30" s="3">
        <v>54</v>
      </c>
    </row>
    <row r="31" spans="1:48" ht="30" customHeight="1" x14ac:dyDescent="0.3">
      <c r="A31" s="8" t="s">
        <v>165</v>
      </c>
      <c r="B31" s="8" t="s">
        <v>155</v>
      </c>
      <c r="C31" s="18" t="s">
        <v>156</v>
      </c>
      <c r="D31" s="9">
        <v>3</v>
      </c>
      <c r="E31" s="11"/>
      <c r="F31" s="11"/>
      <c r="G31" s="11"/>
      <c r="H31" s="11"/>
      <c r="I31" s="11"/>
      <c r="J31" s="11"/>
      <c r="K31" s="11">
        <f t="shared" si="0"/>
        <v>0</v>
      </c>
      <c r="L31" s="11">
        <f t="shared" si="1"/>
        <v>0</v>
      </c>
      <c r="M31" s="8" t="s">
        <v>52</v>
      </c>
      <c r="N31" s="2" t="s">
        <v>166</v>
      </c>
      <c r="O31" s="2" t="s">
        <v>52</v>
      </c>
      <c r="P31" s="2" t="s">
        <v>52</v>
      </c>
      <c r="Q31" s="2" t="s">
        <v>55</v>
      </c>
      <c r="R31" s="2" t="s">
        <v>61</v>
      </c>
      <c r="S31" s="2" t="s">
        <v>61</v>
      </c>
      <c r="T31" s="2" t="s">
        <v>60</v>
      </c>
      <c r="U31" s="3"/>
      <c r="V31" s="3"/>
      <c r="W31" s="3"/>
      <c r="X31" s="3"/>
      <c r="Y31" s="3"/>
      <c r="Z31" s="3">
        <v>3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167</v>
      </c>
      <c r="AV31" s="3">
        <v>55</v>
      </c>
    </row>
    <row r="32" spans="1:48" ht="30" customHeight="1" x14ac:dyDescent="0.3">
      <c r="A32" s="8" t="s">
        <v>168</v>
      </c>
      <c r="B32" s="8" t="s">
        <v>169</v>
      </c>
      <c r="C32" s="18" t="s">
        <v>133</v>
      </c>
      <c r="D32" s="9">
        <v>1</v>
      </c>
      <c r="E32" s="11"/>
      <c r="F32" s="11"/>
      <c r="G32" s="11"/>
      <c r="H32" s="11"/>
      <c r="I32" s="11"/>
      <c r="J32" s="11"/>
      <c r="K32" s="11">
        <f t="shared" si="0"/>
        <v>0</v>
      </c>
      <c r="L32" s="11">
        <f t="shared" si="1"/>
        <v>0</v>
      </c>
      <c r="M32" s="8" t="s">
        <v>52</v>
      </c>
      <c r="N32" s="2" t="s">
        <v>170</v>
      </c>
      <c r="O32" s="2" t="s">
        <v>52</v>
      </c>
      <c r="P32" s="2" t="s">
        <v>52</v>
      </c>
      <c r="Q32" s="2" t="s">
        <v>55</v>
      </c>
      <c r="R32" s="2" t="s">
        <v>61</v>
      </c>
      <c r="S32" s="2" t="s">
        <v>61</v>
      </c>
      <c r="T32" s="2" t="s">
        <v>61</v>
      </c>
      <c r="U32" s="3">
        <v>1</v>
      </c>
      <c r="V32" s="3">
        <v>0</v>
      </c>
      <c r="W32" s="3">
        <v>0.03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171</v>
      </c>
      <c r="AV32" s="3">
        <v>63</v>
      </c>
    </row>
    <row r="33" spans="1:13" ht="30" customHeight="1" x14ac:dyDescent="0.3">
      <c r="A33" s="9"/>
      <c r="B33" s="9"/>
      <c r="C33" s="17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 x14ac:dyDescent="0.3">
      <c r="A34" s="9"/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 x14ac:dyDescent="0.3">
      <c r="A35" s="9"/>
      <c r="B35" s="9"/>
      <c r="C35" s="17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 x14ac:dyDescent="0.3">
      <c r="A36" s="9"/>
      <c r="B36" s="9"/>
      <c r="C36" s="17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 x14ac:dyDescent="0.3">
      <c r="A37" s="9"/>
      <c r="B37" s="9"/>
      <c r="C37" s="17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 x14ac:dyDescent="0.3">
      <c r="A38" s="9"/>
      <c r="B38" s="9"/>
      <c r="C38" s="17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 x14ac:dyDescent="0.3">
      <c r="A39" s="9"/>
      <c r="B39" s="9"/>
      <c r="C39" s="17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 x14ac:dyDescent="0.3">
      <c r="A40" s="9"/>
      <c r="B40" s="9"/>
      <c r="C40" s="17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 x14ac:dyDescent="0.3">
      <c r="A41" s="9"/>
      <c r="B41" s="9"/>
      <c r="C41" s="17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 x14ac:dyDescent="0.3">
      <c r="A42" s="9"/>
      <c r="B42" s="9"/>
      <c r="C42" s="17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 x14ac:dyDescent="0.3">
      <c r="A43" s="9"/>
      <c r="B43" s="9"/>
      <c r="C43" s="17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 x14ac:dyDescent="0.3">
      <c r="A44" s="9"/>
      <c r="B44" s="9"/>
      <c r="C44" s="17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 x14ac:dyDescent="0.3">
      <c r="A45" s="9"/>
      <c r="B45" s="9"/>
      <c r="C45" s="17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 x14ac:dyDescent="0.3">
      <c r="A46" s="9"/>
      <c r="B46" s="9"/>
      <c r="C46" s="17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 x14ac:dyDescent="0.3">
      <c r="A47" s="9"/>
      <c r="B47" s="9"/>
      <c r="C47" s="17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 x14ac:dyDescent="0.3">
      <c r="A48" s="9"/>
      <c r="B48" s="9"/>
      <c r="C48" s="17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 x14ac:dyDescent="0.3">
      <c r="A49" s="9"/>
      <c r="B49" s="9"/>
      <c r="C49" s="17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 x14ac:dyDescent="0.3">
      <c r="A50" s="9"/>
      <c r="B50" s="9"/>
      <c r="C50" s="17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 x14ac:dyDescent="0.3">
      <c r="A51" s="9"/>
      <c r="B51" s="9"/>
      <c r="C51" s="17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 x14ac:dyDescent="0.3">
      <c r="A52" s="9"/>
      <c r="B52" s="9"/>
      <c r="C52" s="17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s="24" customFormat="1" ht="30" customHeight="1" x14ac:dyDescent="0.3">
      <c r="A53" s="20" t="s">
        <v>172</v>
      </c>
      <c r="B53" s="21"/>
      <c r="C53" s="22"/>
      <c r="D53" s="21"/>
      <c r="E53" s="21"/>
      <c r="F53" s="23"/>
      <c r="G53" s="21"/>
      <c r="H53" s="23"/>
      <c r="I53" s="21"/>
      <c r="J53" s="23"/>
      <c r="K53" s="21"/>
      <c r="L53" s="23">
        <f>SUM(L5:L52)</f>
        <v>0</v>
      </c>
      <c r="M53" s="21"/>
      <c r="N53" s="24" t="s">
        <v>173</v>
      </c>
    </row>
    <row r="54" spans="1:48" s="24" customFormat="1" ht="30" customHeight="1" x14ac:dyDescent="0.3">
      <c r="A54" s="20" t="s">
        <v>174</v>
      </c>
      <c r="B54" s="20" t="s">
        <v>52</v>
      </c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5"/>
      <c r="O54" s="25"/>
      <c r="P54" s="25"/>
      <c r="Q54" s="26" t="s">
        <v>175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30" customHeight="1" x14ac:dyDescent="0.3">
      <c r="A55" s="8" t="s">
        <v>176</v>
      </c>
      <c r="B55" s="8" t="s">
        <v>177</v>
      </c>
      <c r="C55" s="18" t="s">
        <v>178</v>
      </c>
      <c r="D55" s="9">
        <v>1</v>
      </c>
      <c r="E55" s="11"/>
      <c r="F55" s="11"/>
      <c r="G55" s="11"/>
      <c r="H55" s="11"/>
      <c r="I55" s="11"/>
      <c r="J55" s="11"/>
      <c r="K55" s="11">
        <f t="shared" ref="K55:K68" si="2">TRUNC(E55+G55+I55, 0)</f>
        <v>0</v>
      </c>
      <c r="L55" s="11">
        <f t="shared" ref="L55:L68" si="3">TRUNC(F55+H55+J55, 0)</f>
        <v>0</v>
      </c>
      <c r="M55" s="8" t="s">
        <v>52</v>
      </c>
      <c r="N55" s="2" t="s">
        <v>179</v>
      </c>
      <c r="O55" s="2" t="s">
        <v>52</v>
      </c>
      <c r="P55" s="2" t="s">
        <v>52</v>
      </c>
      <c r="Q55" s="2" t="s">
        <v>175</v>
      </c>
      <c r="R55" s="2" t="s">
        <v>61</v>
      </c>
      <c r="S55" s="2" t="s">
        <v>61</v>
      </c>
      <c r="T55" s="2" t="s">
        <v>60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180</v>
      </c>
      <c r="AV55" s="3">
        <v>27</v>
      </c>
    </row>
    <row r="56" spans="1:48" ht="30" customHeight="1" x14ac:dyDescent="0.3">
      <c r="A56" s="8" t="s">
        <v>72</v>
      </c>
      <c r="B56" s="8" t="s">
        <v>181</v>
      </c>
      <c r="C56" s="18" t="s">
        <v>74</v>
      </c>
      <c r="D56" s="9">
        <v>8</v>
      </c>
      <c r="E56" s="11"/>
      <c r="F56" s="11"/>
      <c r="G56" s="11"/>
      <c r="H56" s="11"/>
      <c r="I56" s="11"/>
      <c r="J56" s="11"/>
      <c r="K56" s="11">
        <f t="shared" si="2"/>
        <v>0</v>
      </c>
      <c r="L56" s="11">
        <f t="shared" si="3"/>
        <v>0</v>
      </c>
      <c r="M56" s="8" t="s">
        <v>52</v>
      </c>
      <c r="N56" s="2" t="s">
        <v>182</v>
      </c>
      <c r="O56" s="2" t="s">
        <v>52</v>
      </c>
      <c r="P56" s="2" t="s">
        <v>52</v>
      </c>
      <c r="Q56" s="2" t="s">
        <v>175</v>
      </c>
      <c r="R56" s="2" t="s">
        <v>61</v>
      </c>
      <c r="S56" s="2" t="s">
        <v>61</v>
      </c>
      <c r="T56" s="2" t="s">
        <v>60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183</v>
      </c>
      <c r="AV56" s="3">
        <v>28</v>
      </c>
    </row>
    <row r="57" spans="1:48" ht="30" customHeight="1" x14ac:dyDescent="0.3">
      <c r="A57" s="8" t="s">
        <v>80</v>
      </c>
      <c r="B57" s="8" t="s">
        <v>81</v>
      </c>
      <c r="C57" s="18" t="s">
        <v>74</v>
      </c>
      <c r="D57" s="9">
        <v>8</v>
      </c>
      <c r="E57" s="11"/>
      <c r="F57" s="11"/>
      <c r="G57" s="11"/>
      <c r="H57" s="11"/>
      <c r="I57" s="11"/>
      <c r="J57" s="11"/>
      <c r="K57" s="11">
        <f t="shared" si="2"/>
        <v>0</v>
      </c>
      <c r="L57" s="11">
        <f t="shared" si="3"/>
        <v>0</v>
      </c>
      <c r="M57" s="8" t="s">
        <v>52</v>
      </c>
      <c r="N57" s="2" t="s">
        <v>82</v>
      </c>
      <c r="O57" s="2" t="s">
        <v>52</v>
      </c>
      <c r="P57" s="2" t="s">
        <v>52</v>
      </c>
      <c r="Q57" s="2" t="s">
        <v>175</v>
      </c>
      <c r="R57" s="2" t="s">
        <v>61</v>
      </c>
      <c r="S57" s="2" t="s">
        <v>61</v>
      </c>
      <c r="T57" s="2" t="s">
        <v>60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184</v>
      </c>
      <c r="AV57" s="3">
        <v>29</v>
      </c>
    </row>
    <row r="58" spans="1:48" ht="30" customHeight="1" x14ac:dyDescent="0.3">
      <c r="A58" s="8" t="s">
        <v>185</v>
      </c>
      <c r="B58" s="8" t="s">
        <v>324</v>
      </c>
      <c r="C58" s="18" t="s">
        <v>108</v>
      </c>
      <c r="D58" s="9">
        <v>6</v>
      </c>
      <c r="E58" s="11"/>
      <c r="F58" s="11"/>
      <c r="G58" s="11"/>
      <c r="H58" s="11"/>
      <c r="I58" s="11"/>
      <c r="J58" s="11"/>
      <c r="K58" s="11">
        <f t="shared" si="2"/>
        <v>0</v>
      </c>
      <c r="L58" s="11">
        <f t="shared" si="3"/>
        <v>0</v>
      </c>
      <c r="M58" s="8" t="s">
        <v>52</v>
      </c>
      <c r="N58" s="2" t="s">
        <v>186</v>
      </c>
      <c r="O58" s="2" t="s">
        <v>52</v>
      </c>
      <c r="P58" s="2" t="s">
        <v>52</v>
      </c>
      <c r="Q58" s="2" t="s">
        <v>175</v>
      </c>
      <c r="R58" s="2" t="s">
        <v>61</v>
      </c>
      <c r="S58" s="2" t="s">
        <v>61</v>
      </c>
      <c r="T58" s="2" t="s">
        <v>60</v>
      </c>
      <c r="U58" s="3"/>
      <c r="V58" s="3"/>
      <c r="W58" s="3"/>
      <c r="X58" s="3"/>
      <c r="Y58" s="3">
        <v>2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2" t="s">
        <v>52</v>
      </c>
      <c r="AS58" s="2" t="s">
        <v>52</v>
      </c>
      <c r="AT58" s="3"/>
      <c r="AU58" s="2" t="s">
        <v>187</v>
      </c>
      <c r="AV58" s="3">
        <v>30</v>
      </c>
    </row>
    <row r="59" spans="1:48" ht="30" customHeight="1" x14ac:dyDescent="0.3">
      <c r="A59" s="8" t="s">
        <v>188</v>
      </c>
      <c r="B59" s="8" t="s">
        <v>189</v>
      </c>
      <c r="C59" s="18" t="s">
        <v>108</v>
      </c>
      <c r="D59" s="9">
        <v>30</v>
      </c>
      <c r="E59" s="11"/>
      <c r="F59" s="11"/>
      <c r="G59" s="11"/>
      <c r="H59" s="11"/>
      <c r="I59" s="11"/>
      <c r="J59" s="11"/>
      <c r="K59" s="11">
        <f t="shared" si="2"/>
        <v>0</v>
      </c>
      <c r="L59" s="11">
        <f t="shared" si="3"/>
        <v>0</v>
      </c>
      <c r="M59" s="8" t="s">
        <v>52</v>
      </c>
      <c r="N59" s="2" t="s">
        <v>190</v>
      </c>
      <c r="O59" s="2" t="s">
        <v>52</v>
      </c>
      <c r="P59" s="2" t="s">
        <v>52</v>
      </c>
      <c r="Q59" s="2" t="s">
        <v>175</v>
      </c>
      <c r="R59" s="2" t="s">
        <v>61</v>
      </c>
      <c r="S59" s="2" t="s">
        <v>61</v>
      </c>
      <c r="T59" s="2" t="s">
        <v>60</v>
      </c>
      <c r="U59" s="3"/>
      <c r="V59" s="3"/>
      <c r="W59" s="3"/>
      <c r="X59" s="3"/>
      <c r="Y59" s="3">
        <v>2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2" t="s">
        <v>52</v>
      </c>
      <c r="AS59" s="2" t="s">
        <v>52</v>
      </c>
      <c r="AT59" s="3"/>
      <c r="AU59" s="2" t="s">
        <v>191</v>
      </c>
      <c r="AV59" s="3">
        <v>31</v>
      </c>
    </row>
    <row r="60" spans="1:48" ht="30" customHeight="1" x14ac:dyDescent="0.3">
      <c r="A60" s="8" t="s">
        <v>188</v>
      </c>
      <c r="B60" s="8" t="s">
        <v>192</v>
      </c>
      <c r="C60" s="18" t="s">
        <v>108</v>
      </c>
      <c r="D60" s="9">
        <v>79</v>
      </c>
      <c r="E60" s="11"/>
      <c r="F60" s="11"/>
      <c r="G60" s="11"/>
      <c r="H60" s="11"/>
      <c r="I60" s="11"/>
      <c r="J60" s="11"/>
      <c r="K60" s="11">
        <f t="shared" si="2"/>
        <v>0</v>
      </c>
      <c r="L60" s="11">
        <f t="shared" si="3"/>
        <v>0</v>
      </c>
      <c r="M60" s="8" t="s">
        <v>52</v>
      </c>
      <c r="N60" s="2" t="s">
        <v>193</v>
      </c>
      <c r="O60" s="2" t="s">
        <v>52</v>
      </c>
      <c r="P60" s="2" t="s">
        <v>52</v>
      </c>
      <c r="Q60" s="2" t="s">
        <v>175</v>
      </c>
      <c r="R60" s="2" t="s">
        <v>61</v>
      </c>
      <c r="S60" s="2" t="s">
        <v>61</v>
      </c>
      <c r="T60" s="2" t="s">
        <v>60</v>
      </c>
      <c r="U60" s="3"/>
      <c r="V60" s="3"/>
      <c r="W60" s="3"/>
      <c r="X60" s="3"/>
      <c r="Y60" s="3">
        <v>2</v>
      </c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2" t="s">
        <v>52</v>
      </c>
      <c r="AS60" s="2" t="s">
        <v>52</v>
      </c>
      <c r="AT60" s="3"/>
      <c r="AU60" s="2" t="s">
        <v>194</v>
      </c>
      <c r="AV60" s="3">
        <v>32</v>
      </c>
    </row>
    <row r="61" spans="1:48" ht="30" customHeight="1" x14ac:dyDescent="0.3">
      <c r="A61" s="8" t="s">
        <v>121</v>
      </c>
      <c r="B61" s="8" t="s">
        <v>122</v>
      </c>
      <c r="C61" s="18" t="s">
        <v>108</v>
      </c>
      <c r="D61" s="9">
        <v>81</v>
      </c>
      <c r="E61" s="11"/>
      <c r="F61" s="11"/>
      <c r="G61" s="11"/>
      <c r="H61" s="11"/>
      <c r="I61" s="11"/>
      <c r="J61" s="11"/>
      <c r="K61" s="11">
        <f t="shared" si="2"/>
        <v>0</v>
      </c>
      <c r="L61" s="11">
        <f t="shared" si="3"/>
        <v>0</v>
      </c>
      <c r="M61" s="8" t="s">
        <v>52</v>
      </c>
      <c r="N61" s="2" t="s">
        <v>123</v>
      </c>
      <c r="O61" s="2" t="s">
        <v>52</v>
      </c>
      <c r="P61" s="2" t="s">
        <v>52</v>
      </c>
      <c r="Q61" s="2" t="s">
        <v>175</v>
      </c>
      <c r="R61" s="2" t="s">
        <v>61</v>
      </c>
      <c r="S61" s="2" t="s">
        <v>61</v>
      </c>
      <c r="T61" s="2" t="s">
        <v>60</v>
      </c>
      <c r="U61" s="3"/>
      <c r="V61" s="3"/>
      <c r="W61" s="3"/>
      <c r="X61" s="3">
        <v>1</v>
      </c>
      <c r="Y61" s="3">
        <v>2</v>
      </c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2" t="s">
        <v>52</v>
      </c>
      <c r="AS61" s="2" t="s">
        <v>52</v>
      </c>
      <c r="AT61" s="3"/>
      <c r="AU61" s="2" t="s">
        <v>195</v>
      </c>
      <c r="AV61" s="3">
        <v>33</v>
      </c>
    </row>
    <row r="62" spans="1:48" ht="30" customHeight="1" x14ac:dyDescent="0.3">
      <c r="A62" s="8" t="s">
        <v>121</v>
      </c>
      <c r="B62" s="8" t="s">
        <v>125</v>
      </c>
      <c r="C62" s="18" t="s">
        <v>108</v>
      </c>
      <c r="D62" s="9">
        <v>92</v>
      </c>
      <c r="E62" s="11"/>
      <c r="F62" s="11"/>
      <c r="G62" s="11"/>
      <c r="H62" s="11"/>
      <c r="I62" s="11"/>
      <c r="J62" s="11"/>
      <c r="K62" s="11">
        <f t="shared" si="2"/>
        <v>0</v>
      </c>
      <c r="L62" s="11">
        <f t="shared" si="3"/>
        <v>0</v>
      </c>
      <c r="M62" s="8" t="s">
        <v>52</v>
      </c>
      <c r="N62" s="2" t="s">
        <v>126</v>
      </c>
      <c r="O62" s="2" t="s">
        <v>52</v>
      </c>
      <c r="P62" s="2" t="s">
        <v>52</v>
      </c>
      <c r="Q62" s="2" t="s">
        <v>175</v>
      </c>
      <c r="R62" s="2" t="s">
        <v>61</v>
      </c>
      <c r="S62" s="2" t="s">
        <v>61</v>
      </c>
      <c r="T62" s="2" t="s">
        <v>60</v>
      </c>
      <c r="U62" s="3"/>
      <c r="V62" s="3"/>
      <c r="W62" s="3"/>
      <c r="X62" s="3">
        <v>1</v>
      </c>
      <c r="Y62" s="3">
        <v>2</v>
      </c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2" t="s">
        <v>52</v>
      </c>
      <c r="AS62" s="2" t="s">
        <v>52</v>
      </c>
      <c r="AT62" s="3"/>
      <c r="AU62" s="2" t="s">
        <v>196</v>
      </c>
      <c r="AV62" s="3">
        <v>34</v>
      </c>
    </row>
    <row r="63" spans="1:48" ht="30" customHeight="1" x14ac:dyDescent="0.3">
      <c r="A63" s="8" t="s">
        <v>121</v>
      </c>
      <c r="B63" s="8" t="s">
        <v>128</v>
      </c>
      <c r="C63" s="18" t="s">
        <v>108</v>
      </c>
      <c r="D63" s="9">
        <v>29</v>
      </c>
      <c r="E63" s="11"/>
      <c r="F63" s="11"/>
      <c r="G63" s="11"/>
      <c r="H63" s="11"/>
      <c r="I63" s="11"/>
      <c r="J63" s="11"/>
      <c r="K63" s="11">
        <f t="shared" si="2"/>
        <v>0</v>
      </c>
      <c r="L63" s="11">
        <f t="shared" si="3"/>
        <v>0</v>
      </c>
      <c r="M63" s="8" t="s">
        <v>52</v>
      </c>
      <c r="N63" s="2" t="s">
        <v>129</v>
      </c>
      <c r="O63" s="2" t="s">
        <v>52</v>
      </c>
      <c r="P63" s="2" t="s">
        <v>52</v>
      </c>
      <c r="Q63" s="2" t="s">
        <v>175</v>
      </c>
      <c r="R63" s="2" t="s">
        <v>61</v>
      </c>
      <c r="S63" s="2" t="s">
        <v>61</v>
      </c>
      <c r="T63" s="2" t="s">
        <v>60</v>
      </c>
      <c r="U63" s="3"/>
      <c r="V63" s="3"/>
      <c r="W63" s="3"/>
      <c r="X63" s="3">
        <v>1</v>
      </c>
      <c r="Y63" s="3">
        <v>2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2" t="s">
        <v>52</v>
      </c>
      <c r="AS63" s="2" t="s">
        <v>52</v>
      </c>
      <c r="AT63" s="3"/>
      <c r="AU63" s="2" t="s">
        <v>197</v>
      </c>
      <c r="AV63" s="3">
        <v>35</v>
      </c>
    </row>
    <row r="64" spans="1:48" ht="30" customHeight="1" x14ac:dyDescent="0.3">
      <c r="A64" s="8" t="s">
        <v>131</v>
      </c>
      <c r="B64" s="8" t="s">
        <v>132</v>
      </c>
      <c r="C64" s="18" t="s">
        <v>133</v>
      </c>
      <c r="D64" s="9">
        <v>1</v>
      </c>
      <c r="E64" s="11"/>
      <c r="F64" s="11"/>
      <c r="G64" s="11"/>
      <c r="H64" s="11"/>
      <c r="I64" s="11"/>
      <c r="J64" s="11"/>
      <c r="K64" s="11">
        <f t="shared" si="2"/>
        <v>0</v>
      </c>
      <c r="L64" s="11">
        <f t="shared" si="3"/>
        <v>0</v>
      </c>
      <c r="M64" s="8" t="s">
        <v>52</v>
      </c>
      <c r="N64" s="2" t="s">
        <v>134</v>
      </c>
      <c r="O64" s="2" t="s">
        <v>52</v>
      </c>
      <c r="P64" s="2" t="s">
        <v>52</v>
      </c>
      <c r="Q64" s="2" t="s">
        <v>175</v>
      </c>
      <c r="R64" s="2" t="s">
        <v>61</v>
      </c>
      <c r="S64" s="2" t="s">
        <v>61</v>
      </c>
      <c r="T64" s="2" t="s">
        <v>61</v>
      </c>
      <c r="U64" s="3">
        <v>0</v>
      </c>
      <c r="V64" s="3">
        <v>0</v>
      </c>
      <c r="W64" s="3">
        <v>0.15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2" t="s">
        <v>52</v>
      </c>
      <c r="AS64" s="2" t="s">
        <v>52</v>
      </c>
      <c r="AT64" s="3"/>
      <c r="AU64" s="2" t="s">
        <v>198</v>
      </c>
      <c r="AV64" s="3">
        <v>67</v>
      </c>
    </row>
    <row r="65" spans="1:48" ht="30" customHeight="1" x14ac:dyDescent="0.3">
      <c r="A65" s="8" t="s">
        <v>136</v>
      </c>
      <c r="B65" s="8" t="s">
        <v>137</v>
      </c>
      <c r="C65" s="18" t="s">
        <v>133</v>
      </c>
      <c r="D65" s="9">
        <v>1</v>
      </c>
      <c r="E65" s="11"/>
      <c r="F65" s="11"/>
      <c r="G65" s="11"/>
      <c r="H65" s="11"/>
      <c r="I65" s="11"/>
      <c r="J65" s="11"/>
      <c r="K65" s="11">
        <f t="shared" si="2"/>
        <v>0</v>
      </c>
      <c r="L65" s="11">
        <f t="shared" si="3"/>
        <v>0</v>
      </c>
      <c r="M65" s="8" t="s">
        <v>52</v>
      </c>
      <c r="N65" s="2" t="s">
        <v>138</v>
      </c>
      <c r="O65" s="2" t="s">
        <v>52</v>
      </c>
      <c r="P65" s="2" t="s">
        <v>52</v>
      </c>
      <c r="Q65" s="2" t="s">
        <v>175</v>
      </c>
      <c r="R65" s="2" t="s">
        <v>61</v>
      </c>
      <c r="S65" s="2" t="s">
        <v>61</v>
      </c>
      <c r="T65" s="2" t="s">
        <v>61</v>
      </c>
      <c r="U65" s="3">
        <v>0</v>
      </c>
      <c r="V65" s="3">
        <v>0</v>
      </c>
      <c r="W65" s="3">
        <v>0.02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2" t="s">
        <v>52</v>
      </c>
      <c r="AS65" s="2" t="s">
        <v>52</v>
      </c>
      <c r="AT65" s="3"/>
      <c r="AU65" s="2" t="s">
        <v>199</v>
      </c>
      <c r="AV65" s="3">
        <v>65</v>
      </c>
    </row>
    <row r="66" spans="1:48" ht="30" customHeight="1" x14ac:dyDescent="0.3">
      <c r="A66" s="8" t="s">
        <v>159</v>
      </c>
      <c r="B66" s="8" t="s">
        <v>155</v>
      </c>
      <c r="C66" s="18" t="s">
        <v>156</v>
      </c>
      <c r="D66" s="9">
        <v>8.5</v>
      </c>
      <c r="E66" s="11"/>
      <c r="F66" s="11"/>
      <c r="G66" s="11"/>
      <c r="H66" s="11"/>
      <c r="I66" s="11"/>
      <c r="J66" s="11"/>
      <c r="K66" s="11">
        <f t="shared" si="2"/>
        <v>0</v>
      </c>
      <c r="L66" s="11">
        <f t="shared" si="3"/>
        <v>0</v>
      </c>
      <c r="M66" s="8" t="s">
        <v>52</v>
      </c>
      <c r="N66" s="2" t="s">
        <v>160</v>
      </c>
      <c r="O66" s="2" t="s">
        <v>52</v>
      </c>
      <c r="P66" s="2" t="s">
        <v>52</v>
      </c>
      <c r="Q66" s="2" t="s">
        <v>175</v>
      </c>
      <c r="R66" s="2" t="s">
        <v>61</v>
      </c>
      <c r="S66" s="2" t="s">
        <v>61</v>
      </c>
      <c r="T66" s="2" t="s">
        <v>60</v>
      </c>
      <c r="U66" s="3"/>
      <c r="V66" s="3"/>
      <c r="W66" s="3"/>
      <c r="X66" s="3"/>
      <c r="Y66" s="3"/>
      <c r="Z66" s="3">
        <v>3</v>
      </c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2" t="s">
        <v>52</v>
      </c>
      <c r="AS66" s="2" t="s">
        <v>52</v>
      </c>
      <c r="AT66" s="3"/>
      <c r="AU66" s="2" t="s">
        <v>200</v>
      </c>
      <c r="AV66" s="3">
        <v>56</v>
      </c>
    </row>
    <row r="67" spans="1:48" ht="30" customHeight="1" x14ac:dyDescent="0.3">
      <c r="A67" s="8" t="s">
        <v>165</v>
      </c>
      <c r="B67" s="8" t="s">
        <v>155</v>
      </c>
      <c r="C67" s="18" t="s">
        <v>156</v>
      </c>
      <c r="D67" s="9">
        <v>1</v>
      </c>
      <c r="E67" s="11"/>
      <c r="F67" s="11"/>
      <c r="G67" s="11"/>
      <c r="H67" s="11"/>
      <c r="I67" s="11"/>
      <c r="J67" s="11"/>
      <c r="K67" s="11">
        <f t="shared" si="2"/>
        <v>0</v>
      </c>
      <c r="L67" s="11">
        <f t="shared" si="3"/>
        <v>0</v>
      </c>
      <c r="M67" s="8" t="s">
        <v>52</v>
      </c>
      <c r="N67" s="2" t="s">
        <v>166</v>
      </c>
      <c r="O67" s="2" t="s">
        <v>52</v>
      </c>
      <c r="P67" s="2" t="s">
        <v>52</v>
      </c>
      <c r="Q67" s="2" t="s">
        <v>175</v>
      </c>
      <c r="R67" s="2" t="s">
        <v>61</v>
      </c>
      <c r="S67" s="2" t="s">
        <v>61</v>
      </c>
      <c r="T67" s="2" t="s">
        <v>60</v>
      </c>
      <c r="U67" s="3"/>
      <c r="V67" s="3"/>
      <c r="W67" s="3"/>
      <c r="X67" s="3"/>
      <c r="Y67" s="3"/>
      <c r="Z67" s="3">
        <v>3</v>
      </c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2" t="s">
        <v>52</v>
      </c>
      <c r="AS67" s="2" t="s">
        <v>52</v>
      </c>
      <c r="AT67" s="3"/>
      <c r="AU67" s="2" t="s">
        <v>201</v>
      </c>
      <c r="AV67" s="3">
        <v>59</v>
      </c>
    </row>
    <row r="68" spans="1:48" ht="30" customHeight="1" x14ac:dyDescent="0.3">
      <c r="A68" s="8" t="s">
        <v>168</v>
      </c>
      <c r="B68" s="8" t="s">
        <v>169</v>
      </c>
      <c r="C68" s="18" t="s">
        <v>133</v>
      </c>
      <c r="D68" s="9">
        <v>1</v>
      </c>
      <c r="E68" s="11"/>
      <c r="F68" s="11"/>
      <c r="G68" s="11"/>
      <c r="H68" s="11"/>
      <c r="I68" s="11"/>
      <c r="J68" s="11"/>
      <c r="K68" s="11">
        <f t="shared" si="2"/>
        <v>0</v>
      </c>
      <c r="L68" s="11">
        <f t="shared" si="3"/>
        <v>0</v>
      </c>
      <c r="M68" s="8" t="s">
        <v>52</v>
      </c>
      <c r="N68" s="2" t="s">
        <v>170</v>
      </c>
      <c r="O68" s="2" t="s">
        <v>52</v>
      </c>
      <c r="P68" s="2" t="s">
        <v>52</v>
      </c>
      <c r="Q68" s="2" t="s">
        <v>175</v>
      </c>
      <c r="R68" s="2" t="s">
        <v>61</v>
      </c>
      <c r="S68" s="2" t="s">
        <v>61</v>
      </c>
      <c r="T68" s="2" t="s">
        <v>61</v>
      </c>
      <c r="U68" s="3">
        <v>1</v>
      </c>
      <c r="V68" s="3">
        <v>0</v>
      </c>
      <c r="W68" s="3">
        <v>0.03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2" t="s">
        <v>52</v>
      </c>
      <c r="AS68" s="2" t="s">
        <v>52</v>
      </c>
      <c r="AT68" s="3"/>
      <c r="AU68" s="2" t="s">
        <v>202</v>
      </c>
      <c r="AV68" s="3">
        <v>66</v>
      </c>
    </row>
    <row r="69" spans="1:48" ht="30" customHeight="1" x14ac:dyDescent="0.3">
      <c r="A69" s="9"/>
      <c r="B69" s="9"/>
      <c r="C69" s="17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 x14ac:dyDescent="0.3">
      <c r="A70" s="9"/>
      <c r="B70" s="9"/>
      <c r="C70" s="17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 x14ac:dyDescent="0.3">
      <c r="A71" s="9"/>
      <c r="B71" s="9"/>
      <c r="C71" s="17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 x14ac:dyDescent="0.3">
      <c r="A72" s="9"/>
      <c r="B72" s="9"/>
      <c r="C72" s="17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 x14ac:dyDescent="0.3">
      <c r="A73" s="9"/>
      <c r="B73" s="9"/>
      <c r="C73" s="17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 x14ac:dyDescent="0.3">
      <c r="A74" s="9"/>
      <c r="B74" s="9"/>
      <c r="C74" s="17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 x14ac:dyDescent="0.3">
      <c r="A75" s="9"/>
      <c r="B75" s="9"/>
      <c r="C75" s="17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 x14ac:dyDescent="0.3">
      <c r="A76" s="9"/>
      <c r="B76" s="9"/>
      <c r="C76" s="17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 x14ac:dyDescent="0.3">
      <c r="A77" s="9"/>
      <c r="B77" s="9"/>
      <c r="C77" s="17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s="24" customFormat="1" ht="30" customHeight="1" x14ac:dyDescent="0.3">
      <c r="A78" s="20" t="s">
        <v>172</v>
      </c>
      <c r="B78" s="21"/>
      <c r="C78" s="22"/>
      <c r="D78" s="21"/>
      <c r="E78" s="21"/>
      <c r="F78" s="23"/>
      <c r="G78" s="21"/>
      <c r="H78" s="23"/>
      <c r="I78" s="21"/>
      <c r="J78" s="23"/>
      <c r="K78" s="21"/>
      <c r="L78" s="23">
        <f>SUM(L55:L77)</f>
        <v>0</v>
      </c>
      <c r="M78" s="21"/>
      <c r="N78" s="24" t="s">
        <v>173</v>
      </c>
    </row>
    <row r="79" spans="1:48" s="24" customFormat="1" ht="30" customHeight="1" x14ac:dyDescent="0.3">
      <c r="A79" s="20" t="s">
        <v>203</v>
      </c>
      <c r="B79" s="20" t="s">
        <v>52</v>
      </c>
      <c r="C79" s="2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5"/>
      <c r="O79" s="25"/>
      <c r="P79" s="25"/>
      <c r="Q79" s="26" t="s">
        <v>204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1:48" ht="30" customHeight="1" x14ac:dyDescent="0.3">
      <c r="A80" s="8" t="s">
        <v>205</v>
      </c>
      <c r="B80" s="8" t="s">
        <v>206</v>
      </c>
      <c r="C80" s="18" t="s">
        <v>207</v>
      </c>
      <c r="D80" s="9">
        <v>2</v>
      </c>
      <c r="E80" s="11"/>
      <c r="F80" s="11"/>
      <c r="G80" s="11"/>
      <c r="H80" s="11"/>
      <c r="I80" s="11"/>
      <c r="J80" s="11"/>
      <c r="K80" s="11">
        <f t="shared" ref="K80:K100" si="4">TRUNC(E80+G80+I80, 0)</f>
        <v>0</v>
      </c>
      <c r="L80" s="11">
        <f t="shared" ref="L80:L100" si="5">TRUNC(F80+H80+J80, 0)</f>
        <v>0</v>
      </c>
      <c r="M80" s="8" t="s">
        <v>52</v>
      </c>
      <c r="N80" s="2" t="s">
        <v>208</v>
      </c>
      <c r="O80" s="2" t="s">
        <v>52</v>
      </c>
      <c r="P80" s="2" t="s">
        <v>52</v>
      </c>
      <c r="Q80" s="2" t="s">
        <v>204</v>
      </c>
      <c r="R80" s="2" t="s">
        <v>61</v>
      </c>
      <c r="S80" s="2" t="s">
        <v>61</v>
      </c>
      <c r="T80" s="2" t="s">
        <v>60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209</v>
      </c>
      <c r="AV80" s="3">
        <v>36</v>
      </c>
    </row>
    <row r="81" spans="1:48" ht="30" customHeight="1" x14ac:dyDescent="0.3">
      <c r="A81" s="8" t="s">
        <v>210</v>
      </c>
      <c r="B81" s="8" t="s">
        <v>206</v>
      </c>
      <c r="C81" s="18" t="s">
        <v>207</v>
      </c>
      <c r="D81" s="9">
        <v>5</v>
      </c>
      <c r="E81" s="11"/>
      <c r="F81" s="11"/>
      <c r="G81" s="11"/>
      <c r="H81" s="11"/>
      <c r="I81" s="11"/>
      <c r="J81" s="11"/>
      <c r="K81" s="11">
        <f t="shared" si="4"/>
        <v>0</v>
      </c>
      <c r="L81" s="11">
        <f t="shared" si="5"/>
        <v>0</v>
      </c>
      <c r="M81" s="8" t="s">
        <v>52</v>
      </c>
      <c r="N81" s="2" t="s">
        <v>211</v>
      </c>
      <c r="O81" s="2" t="s">
        <v>52</v>
      </c>
      <c r="P81" s="2" t="s">
        <v>52</v>
      </c>
      <c r="Q81" s="2" t="s">
        <v>204</v>
      </c>
      <c r="R81" s="2" t="s">
        <v>61</v>
      </c>
      <c r="S81" s="2" t="s">
        <v>61</v>
      </c>
      <c r="T81" s="2" t="s">
        <v>60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212</v>
      </c>
      <c r="AV81" s="3">
        <v>37</v>
      </c>
    </row>
    <row r="82" spans="1:48" ht="30" customHeight="1" x14ac:dyDescent="0.3">
      <c r="A82" s="8" t="s">
        <v>213</v>
      </c>
      <c r="B82" s="8" t="s">
        <v>214</v>
      </c>
      <c r="C82" s="18" t="s">
        <v>207</v>
      </c>
      <c r="D82" s="9">
        <v>1</v>
      </c>
      <c r="E82" s="11"/>
      <c r="F82" s="11"/>
      <c r="G82" s="11"/>
      <c r="H82" s="11"/>
      <c r="I82" s="11"/>
      <c r="J82" s="11"/>
      <c r="K82" s="11">
        <f t="shared" si="4"/>
        <v>0</v>
      </c>
      <c r="L82" s="11">
        <f t="shared" si="5"/>
        <v>0</v>
      </c>
      <c r="M82" s="8" t="s">
        <v>52</v>
      </c>
      <c r="N82" s="2" t="s">
        <v>215</v>
      </c>
      <c r="O82" s="2" t="s">
        <v>52</v>
      </c>
      <c r="P82" s="2" t="s">
        <v>52</v>
      </c>
      <c r="Q82" s="2" t="s">
        <v>204</v>
      </c>
      <c r="R82" s="2" t="s">
        <v>61</v>
      </c>
      <c r="S82" s="2" t="s">
        <v>61</v>
      </c>
      <c r="T82" s="2" t="s">
        <v>60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216</v>
      </c>
      <c r="AV82" s="3">
        <v>38</v>
      </c>
    </row>
    <row r="83" spans="1:48" ht="30" customHeight="1" x14ac:dyDescent="0.3">
      <c r="A83" s="8" t="s">
        <v>217</v>
      </c>
      <c r="B83" s="8" t="s">
        <v>218</v>
      </c>
      <c r="C83" s="18" t="s">
        <v>207</v>
      </c>
      <c r="D83" s="9">
        <v>1</v>
      </c>
      <c r="E83" s="11"/>
      <c r="F83" s="11"/>
      <c r="G83" s="11"/>
      <c r="H83" s="11"/>
      <c r="I83" s="11"/>
      <c r="J83" s="11"/>
      <c r="K83" s="11">
        <f t="shared" si="4"/>
        <v>0</v>
      </c>
      <c r="L83" s="11">
        <f t="shared" si="5"/>
        <v>0</v>
      </c>
      <c r="M83" s="8" t="s">
        <v>52</v>
      </c>
      <c r="N83" s="2" t="s">
        <v>219</v>
      </c>
      <c r="O83" s="2" t="s">
        <v>52</v>
      </c>
      <c r="P83" s="2" t="s">
        <v>52</v>
      </c>
      <c r="Q83" s="2" t="s">
        <v>204</v>
      </c>
      <c r="R83" s="2" t="s">
        <v>61</v>
      </c>
      <c r="S83" s="2" t="s">
        <v>61</v>
      </c>
      <c r="T83" s="2" t="s">
        <v>60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220</v>
      </c>
      <c r="AV83" s="3">
        <v>39</v>
      </c>
    </row>
    <row r="84" spans="1:48" ht="30" customHeight="1" x14ac:dyDescent="0.3">
      <c r="A84" s="8" t="s">
        <v>221</v>
      </c>
      <c r="B84" s="8" t="s">
        <v>222</v>
      </c>
      <c r="C84" s="18" t="s">
        <v>207</v>
      </c>
      <c r="D84" s="9">
        <v>1</v>
      </c>
      <c r="E84" s="11"/>
      <c r="F84" s="11"/>
      <c r="G84" s="11"/>
      <c r="H84" s="11"/>
      <c r="I84" s="11"/>
      <c r="J84" s="11"/>
      <c r="K84" s="11">
        <f t="shared" si="4"/>
        <v>0</v>
      </c>
      <c r="L84" s="11">
        <f t="shared" si="5"/>
        <v>0</v>
      </c>
      <c r="M84" s="8" t="s">
        <v>52</v>
      </c>
      <c r="N84" s="2" t="s">
        <v>223</v>
      </c>
      <c r="O84" s="2" t="s">
        <v>52</v>
      </c>
      <c r="P84" s="2" t="s">
        <v>52</v>
      </c>
      <c r="Q84" s="2" t="s">
        <v>204</v>
      </c>
      <c r="R84" s="2" t="s">
        <v>61</v>
      </c>
      <c r="S84" s="2" t="s">
        <v>61</v>
      </c>
      <c r="T84" s="2" t="s">
        <v>60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224</v>
      </c>
      <c r="AV84" s="3">
        <v>40</v>
      </c>
    </row>
    <row r="85" spans="1:48" ht="30" customHeight="1" x14ac:dyDescent="0.3">
      <c r="A85" s="8" t="s">
        <v>225</v>
      </c>
      <c r="B85" s="8" t="s">
        <v>226</v>
      </c>
      <c r="C85" s="18" t="s">
        <v>207</v>
      </c>
      <c r="D85" s="9">
        <v>1</v>
      </c>
      <c r="E85" s="11"/>
      <c r="F85" s="11"/>
      <c r="G85" s="11"/>
      <c r="H85" s="11"/>
      <c r="I85" s="11"/>
      <c r="J85" s="11"/>
      <c r="K85" s="11">
        <f t="shared" si="4"/>
        <v>0</v>
      </c>
      <c r="L85" s="11">
        <f t="shared" si="5"/>
        <v>0</v>
      </c>
      <c r="M85" s="8" t="s">
        <v>52</v>
      </c>
      <c r="N85" s="2" t="s">
        <v>227</v>
      </c>
      <c r="O85" s="2" t="s">
        <v>52</v>
      </c>
      <c r="P85" s="2" t="s">
        <v>52</v>
      </c>
      <c r="Q85" s="2" t="s">
        <v>204</v>
      </c>
      <c r="R85" s="2" t="s">
        <v>61</v>
      </c>
      <c r="S85" s="2" t="s">
        <v>61</v>
      </c>
      <c r="T85" s="2" t="s">
        <v>60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228</v>
      </c>
      <c r="AV85" s="3">
        <v>41</v>
      </c>
    </row>
    <row r="86" spans="1:48" ht="30" customHeight="1" x14ac:dyDescent="0.3">
      <c r="A86" s="8" t="s">
        <v>229</v>
      </c>
      <c r="B86" s="8" t="s">
        <v>230</v>
      </c>
      <c r="C86" s="18" t="s">
        <v>207</v>
      </c>
      <c r="D86" s="9">
        <v>1</v>
      </c>
      <c r="E86" s="11"/>
      <c r="F86" s="11"/>
      <c r="G86" s="11"/>
      <c r="H86" s="11"/>
      <c r="I86" s="11"/>
      <c r="J86" s="11"/>
      <c r="K86" s="11">
        <f t="shared" si="4"/>
        <v>0</v>
      </c>
      <c r="L86" s="11">
        <f t="shared" si="5"/>
        <v>0</v>
      </c>
      <c r="M86" s="8" t="s">
        <v>52</v>
      </c>
      <c r="N86" s="2" t="s">
        <v>231</v>
      </c>
      <c r="O86" s="2" t="s">
        <v>52</v>
      </c>
      <c r="P86" s="2" t="s">
        <v>52</v>
      </c>
      <c r="Q86" s="2" t="s">
        <v>204</v>
      </c>
      <c r="R86" s="2" t="s">
        <v>61</v>
      </c>
      <c r="S86" s="2" t="s">
        <v>61</v>
      </c>
      <c r="T86" s="2" t="s">
        <v>60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232</v>
      </c>
      <c r="AV86" s="3">
        <v>42</v>
      </c>
    </row>
    <row r="87" spans="1:48" ht="30" customHeight="1" x14ac:dyDescent="0.3">
      <c r="A87" s="8" t="s">
        <v>233</v>
      </c>
      <c r="B87" s="8" t="s">
        <v>234</v>
      </c>
      <c r="C87" s="18" t="s">
        <v>133</v>
      </c>
      <c r="D87" s="9">
        <v>1</v>
      </c>
      <c r="E87" s="11"/>
      <c r="F87" s="11"/>
      <c r="G87" s="11"/>
      <c r="H87" s="11"/>
      <c r="I87" s="11"/>
      <c r="J87" s="11"/>
      <c r="K87" s="11">
        <f t="shared" si="4"/>
        <v>0</v>
      </c>
      <c r="L87" s="11">
        <f t="shared" si="5"/>
        <v>0</v>
      </c>
      <c r="M87" s="8" t="s">
        <v>52</v>
      </c>
      <c r="N87" s="2" t="s">
        <v>235</v>
      </c>
      <c r="O87" s="2" t="s">
        <v>52</v>
      </c>
      <c r="P87" s="2" t="s">
        <v>52</v>
      </c>
      <c r="Q87" s="2" t="s">
        <v>204</v>
      </c>
      <c r="R87" s="2" t="s">
        <v>61</v>
      </c>
      <c r="S87" s="2" t="s">
        <v>61</v>
      </c>
      <c r="T87" s="2" t="s">
        <v>60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236</v>
      </c>
      <c r="AV87" s="3">
        <v>43</v>
      </c>
    </row>
    <row r="88" spans="1:48" ht="30" customHeight="1" x14ac:dyDescent="0.3">
      <c r="A88" s="8" t="s">
        <v>237</v>
      </c>
      <c r="B88" s="8" t="s">
        <v>238</v>
      </c>
      <c r="C88" s="18" t="s">
        <v>133</v>
      </c>
      <c r="D88" s="9">
        <v>1</v>
      </c>
      <c r="E88" s="11"/>
      <c r="F88" s="11"/>
      <c r="G88" s="11"/>
      <c r="H88" s="11"/>
      <c r="I88" s="11"/>
      <c r="J88" s="11"/>
      <c r="K88" s="11">
        <f t="shared" si="4"/>
        <v>0</v>
      </c>
      <c r="L88" s="11">
        <f t="shared" si="5"/>
        <v>0</v>
      </c>
      <c r="M88" s="8" t="s">
        <v>52</v>
      </c>
      <c r="N88" s="2" t="s">
        <v>239</v>
      </c>
      <c r="O88" s="2" t="s">
        <v>52</v>
      </c>
      <c r="P88" s="2" t="s">
        <v>52</v>
      </c>
      <c r="Q88" s="2" t="s">
        <v>204</v>
      </c>
      <c r="R88" s="2" t="s">
        <v>61</v>
      </c>
      <c r="S88" s="2" t="s">
        <v>61</v>
      </c>
      <c r="T88" s="2" t="s">
        <v>60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240</v>
      </c>
      <c r="AV88" s="3">
        <v>44</v>
      </c>
    </row>
    <row r="89" spans="1:48" ht="30" customHeight="1" x14ac:dyDescent="0.3">
      <c r="A89" s="8" t="s">
        <v>84</v>
      </c>
      <c r="B89" s="8" t="s">
        <v>85</v>
      </c>
      <c r="C89" s="18" t="s">
        <v>74</v>
      </c>
      <c r="D89" s="9">
        <v>7</v>
      </c>
      <c r="E89" s="11"/>
      <c r="F89" s="11"/>
      <c r="G89" s="11"/>
      <c r="H89" s="11"/>
      <c r="I89" s="11"/>
      <c r="J89" s="11"/>
      <c r="K89" s="11">
        <f t="shared" si="4"/>
        <v>0</v>
      </c>
      <c r="L89" s="11">
        <f t="shared" si="5"/>
        <v>0</v>
      </c>
      <c r="M89" s="8" t="s">
        <v>52</v>
      </c>
      <c r="N89" s="2" t="s">
        <v>86</v>
      </c>
      <c r="O89" s="2" t="s">
        <v>52</v>
      </c>
      <c r="P89" s="2" t="s">
        <v>52</v>
      </c>
      <c r="Q89" s="2" t="s">
        <v>204</v>
      </c>
      <c r="R89" s="2" t="s">
        <v>61</v>
      </c>
      <c r="S89" s="2" t="s">
        <v>61</v>
      </c>
      <c r="T89" s="2" t="s">
        <v>60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52</v>
      </c>
      <c r="AS89" s="2" t="s">
        <v>52</v>
      </c>
      <c r="AT89" s="3"/>
      <c r="AU89" s="2" t="s">
        <v>241</v>
      </c>
      <c r="AV89" s="3">
        <v>45</v>
      </c>
    </row>
    <row r="90" spans="1:48" ht="30" customHeight="1" x14ac:dyDescent="0.3">
      <c r="A90" s="8" t="s">
        <v>106</v>
      </c>
      <c r="B90" s="8" t="s">
        <v>242</v>
      </c>
      <c r="C90" s="18" t="s">
        <v>108</v>
      </c>
      <c r="D90" s="9">
        <v>154</v>
      </c>
      <c r="E90" s="11"/>
      <c r="F90" s="11"/>
      <c r="G90" s="11"/>
      <c r="H90" s="11"/>
      <c r="I90" s="11"/>
      <c r="J90" s="11"/>
      <c r="K90" s="11">
        <f t="shared" si="4"/>
        <v>0</v>
      </c>
      <c r="L90" s="11">
        <f t="shared" si="5"/>
        <v>0</v>
      </c>
      <c r="M90" s="8" t="s">
        <v>52</v>
      </c>
      <c r="N90" s="2" t="s">
        <v>243</v>
      </c>
      <c r="O90" s="2" t="s">
        <v>52</v>
      </c>
      <c r="P90" s="2" t="s">
        <v>52</v>
      </c>
      <c r="Q90" s="2" t="s">
        <v>204</v>
      </c>
      <c r="R90" s="2" t="s">
        <v>61</v>
      </c>
      <c r="S90" s="2" t="s">
        <v>61</v>
      </c>
      <c r="T90" s="2" t="s">
        <v>60</v>
      </c>
      <c r="U90" s="3"/>
      <c r="V90" s="3"/>
      <c r="W90" s="3"/>
      <c r="X90" s="3"/>
      <c r="Y90" s="3">
        <v>2</v>
      </c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2" t="s">
        <v>52</v>
      </c>
      <c r="AS90" s="2" t="s">
        <v>52</v>
      </c>
      <c r="AT90" s="3"/>
      <c r="AU90" s="2" t="s">
        <v>244</v>
      </c>
      <c r="AV90" s="3">
        <v>46</v>
      </c>
    </row>
    <row r="91" spans="1:48" ht="30" customHeight="1" x14ac:dyDescent="0.3">
      <c r="A91" s="8" t="s">
        <v>245</v>
      </c>
      <c r="B91" s="8" t="s">
        <v>246</v>
      </c>
      <c r="C91" s="18" t="s">
        <v>108</v>
      </c>
      <c r="D91" s="9">
        <v>12</v>
      </c>
      <c r="E91" s="11"/>
      <c r="F91" s="11"/>
      <c r="G91" s="11"/>
      <c r="H91" s="11"/>
      <c r="I91" s="11"/>
      <c r="J91" s="11"/>
      <c r="K91" s="11">
        <f t="shared" si="4"/>
        <v>0</v>
      </c>
      <c r="L91" s="11">
        <f t="shared" si="5"/>
        <v>0</v>
      </c>
      <c r="M91" s="8" t="s">
        <v>52</v>
      </c>
      <c r="N91" s="2" t="s">
        <v>247</v>
      </c>
      <c r="O91" s="2" t="s">
        <v>52</v>
      </c>
      <c r="P91" s="2" t="s">
        <v>52</v>
      </c>
      <c r="Q91" s="2" t="s">
        <v>204</v>
      </c>
      <c r="R91" s="2" t="s">
        <v>61</v>
      </c>
      <c r="S91" s="2" t="s">
        <v>61</v>
      </c>
      <c r="T91" s="2" t="s">
        <v>60</v>
      </c>
      <c r="U91" s="3"/>
      <c r="V91" s="3"/>
      <c r="W91" s="3"/>
      <c r="X91" s="3">
        <v>1</v>
      </c>
      <c r="Y91" s="3">
        <v>2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2" t="s">
        <v>52</v>
      </c>
      <c r="AS91" s="2" t="s">
        <v>52</v>
      </c>
      <c r="AT91" s="3"/>
      <c r="AU91" s="2" t="s">
        <v>248</v>
      </c>
      <c r="AV91" s="3">
        <v>47</v>
      </c>
    </row>
    <row r="92" spans="1:48" ht="30" customHeight="1" x14ac:dyDescent="0.3">
      <c r="A92" s="8" t="s">
        <v>245</v>
      </c>
      <c r="B92" s="8" t="s">
        <v>249</v>
      </c>
      <c r="C92" s="18" t="s">
        <v>74</v>
      </c>
      <c r="D92" s="9">
        <v>14</v>
      </c>
      <c r="E92" s="11"/>
      <c r="F92" s="11"/>
      <c r="G92" s="11"/>
      <c r="H92" s="11"/>
      <c r="I92" s="11"/>
      <c r="J92" s="11"/>
      <c r="K92" s="11">
        <f t="shared" si="4"/>
        <v>0</v>
      </c>
      <c r="L92" s="11">
        <f t="shared" si="5"/>
        <v>0</v>
      </c>
      <c r="M92" s="8" t="s">
        <v>52</v>
      </c>
      <c r="N92" s="2" t="s">
        <v>250</v>
      </c>
      <c r="O92" s="2" t="s">
        <v>52</v>
      </c>
      <c r="P92" s="2" t="s">
        <v>52</v>
      </c>
      <c r="Q92" s="2" t="s">
        <v>204</v>
      </c>
      <c r="R92" s="2" t="s">
        <v>61</v>
      </c>
      <c r="S92" s="2" t="s">
        <v>61</v>
      </c>
      <c r="T92" s="2" t="s">
        <v>60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2" t="s">
        <v>52</v>
      </c>
      <c r="AS92" s="2" t="s">
        <v>52</v>
      </c>
      <c r="AT92" s="3"/>
      <c r="AU92" s="2" t="s">
        <v>251</v>
      </c>
      <c r="AV92" s="3">
        <v>48</v>
      </c>
    </row>
    <row r="93" spans="1:48" ht="30" customHeight="1" x14ac:dyDescent="0.3">
      <c r="A93" s="8" t="s">
        <v>121</v>
      </c>
      <c r="B93" s="8" t="s">
        <v>122</v>
      </c>
      <c r="C93" s="18" t="s">
        <v>108</v>
      </c>
      <c r="D93" s="9">
        <v>61</v>
      </c>
      <c r="E93" s="11"/>
      <c r="F93" s="11"/>
      <c r="G93" s="11"/>
      <c r="H93" s="11"/>
      <c r="I93" s="11"/>
      <c r="J93" s="11"/>
      <c r="K93" s="11">
        <f t="shared" si="4"/>
        <v>0</v>
      </c>
      <c r="L93" s="11">
        <f t="shared" si="5"/>
        <v>0</v>
      </c>
      <c r="M93" s="8" t="s">
        <v>52</v>
      </c>
      <c r="N93" s="2" t="s">
        <v>123</v>
      </c>
      <c r="O93" s="2" t="s">
        <v>52</v>
      </c>
      <c r="P93" s="2" t="s">
        <v>52</v>
      </c>
      <c r="Q93" s="2" t="s">
        <v>204</v>
      </c>
      <c r="R93" s="2" t="s">
        <v>61</v>
      </c>
      <c r="S93" s="2" t="s">
        <v>61</v>
      </c>
      <c r="T93" s="2" t="s">
        <v>60</v>
      </c>
      <c r="U93" s="3"/>
      <c r="V93" s="3"/>
      <c r="W93" s="3"/>
      <c r="X93" s="3">
        <v>1</v>
      </c>
      <c r="Y93" s="3">
        <v>2</v>
      </c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2" t="s">
        <v>52</v>
      </c>
      <c r="AS93" s="2" t="s">
        <v>52</v>
      </c>
      <c r="AT93" s="3"/>
      <c r="AU93" s="2" t="s">
        <v>252</v>
      </c>
      <c r="AV93" s="3">
        <v>49</v>
      </c>
    </row>
    <row r="94" spans="1:48" ht="30" customHeight="1" x14ac:dyDescent="0.3">
      <c r="A94" s="8" t="s">
        <v>121</v>
      </c>
      <c r="B94" s="8" t="s">
        <v>253</v>
      </c>
      <c r="C94" s="18" t="s">
        <v>108</v>
      </c>
      <c r="D94" s="9">
        <v>8</v>
      </c>
      <c r="E94" s="11"/>
      <c r="F94" s="11"/>
      <c r="G94" s="11"/>
      <c r="H94" s="11"/>
      <c r="I94" s="11"/>
      <c r="J94" s="11"/>
      <c r="K94" s="11">
        <f t="shared" si="4"/>
        <v>0</v>
      </c>
      <c r="L94" s="11">
        <f t="shared" si="5"/>
        <v>0</v>
      </c>
      <c r="M94" s="8" t="s">
        <v>52</v>
      </c>
      <c r="N94" s="2" t="s">
        <v>254</v>
      </c>
      <c r="O94" s="2" t="s">
        <v>52</v>
      </c>
      <c r="P94" s="2" t="s">
        <v>52</v>
      </c>
      <c r="Q94" s="2" t="s">
        <v>204</v>
      </c>
      <c r="R94" s="2" t="s">
        <v>61</v>
      </c>
      <c r="S94" s="2" t="s">
        <v>61</v>
      </c>
      <c r="T94" s="2" t="s">
        <v>60</v>
      </c>
      <c r="U94" s="3"/>
      <c r="V94" s="3"/>
      <c r="W94" s="3"/>
      <c r="X94" s="3">
        <v>1</v>
      </c>
      <c r="Y94" s="3">
        <v>2</v>
      </c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2" t="s">
        <v>52</v>
      </c>
      <c r="AS94" s="2" t="s">
        <v>52</v>
      </c>
      <c r="AT94" s="3"/>
      <c r="AU94" s="2" t="s">
        <v>255</v>
      </c>
      <c r="AV94" s="3">
        <v>50</v>
      </c>
    </row>
    <row r="95" spans="1:48" ht="30" customHeight="1" x14ac:dyDescent="0.3">
      <c r="A95" s="8" t="s">
        <v>121</v>
      </c>
      <c r="B95" s="8" t="s">
        <v>125</v>
      </c>
      <c r="C95" s="18" t="s">
        <v>108</v>
      </c>
      <c r="D95" s="9">
        <v>15</v>
      </c>
      <c r="E95" s="11"/>
      <c r="F95" s="11"/>
      <c r="G95" s="11"/>
      <c r="H95" s="11"/>
      <c r="I95" s="11"/>
      <c r="J95" s="11"/>
      <c r="K95" s="11">
        <f t="shared" si="4"/>
        <v>0</v>
      </c>
      <c r="L95" s="11">
        <f t="shared" si="5"/>
        <v>0</v>
      </c>
      <c r="M95" s="8" t="s">
        <v>52</v>
      </c>
      <c r="N95" s="2" t="s">
        <v>126</v>
      </c>
      <c r="O95" s="2" t="s">
        <v>52</v>
      </c>
      <c r="P95" s="2" t="s">
        <v>52</v>
      </c>
      <c r="Q95" s="2" t="s">
        <v>204</v>
      </c>
      <c r="R95" s="2" t="s">
        <v>61</v>
      </c>
      <c r="S95" s="2" t="s">
        <v>61</v>
      </c>
      <c r="T95" s="2" t="s">
        <v>60</v>
      </c>
      <c r="U95" s="3"/>
      <c r="V95" s="3"/>
      <c r="W95" s="3"/>
      <c r="X95" s="3">
        <v>1</v>
      </c>
      <c r="Y95" s="3">
        <v>2</v>
      </c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2" t="s">
        <v>52</v>
      </c>
      <c r="AS95" s="2" t="s">
        <v>52</v>
      </c>
      <c r="AT95" s="3"/>
      <c r="AU95" s="2" t="s">
        <v>256</v>
      </c>
      <c r="AV95" s="3">
        <v>51</v>
      </c>
    </row>
    <row r="96" spans="1:48" ht="30" customHeight="1" x14ac:dyDescent="0.3">
      <c r="A96" s="8" t="s">
        <v>131</v>
      </c>
      <c r="B96" s="8" t="s">
        <v>132</v>
      </c>
      <c r="C96" s="18" t="s">
        <v>133</v>
      </c>
      <c r="D96" s="9">
        <v>1</v>
      </c>
      <c r="E96" s="11"/>
      <c r="F96" s="11"/>
      <c r="G96" s="11"/>
      <c r="H96" s="11"/>
      <c r="I96" s="11"/>
      <c r="J96" s="11"/>
      <c r="K96" s="11">
        <f t="shared" si="4"/>
        <v>0</v>
      </c>
      <c r="L96" s="11">
        <f t="shared" si="5"/>
        <v>0</v>
      </c>
      <c r="M96" s="8" t="s">
        <v>52</v>
      </c>
      <c r="N96" s="2" t="s">
        <v>134</v>
      </c>
      <c r="O96" s="2" t="s">
        <v>52</v>
      </c>
      <c r="P96" s="2" t="s">
        <v>52</v>
      </c>
      <c r="Q96" s="2" t="s">
        <v>204</v>
      </c>
      <c r="R96" s="2" t="s">
        <v>61</v>
      </c>
      <c r="S96" s="2" t="s">
        <v>61</v>
      </c>
      <c r="T96" s="2" t="s">
        <v>61</v>
      </c>
      <c r="U96" s="3">
        <v>0</v>
      </c>
      <c r="V96" s="3">
        <v>0</v>
      </c>
      <c r="W96" s="3">
        <v>0.15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2" t="s">
        <v>52</v>
      </c>
      <c r="AS96" s="2" t="s">
        <v>52</v>
      </c>
      <c r="AT96" s="3"/>
      <c r="AU96" s="2" t="s">
        <v>257</v>
      </c>
      <c r="AV96" s="3">
        <v>70</v>
      </c>
    </row>
    <row r="97" spans="1:48" ht="30" customHeight="1" x14ac:dyDescent="0.3">
      <c r="A97" s="8" t="s">
        <v>136</v>
      </c>
      <c r="B97" s="8" t="s">
        <v>137</v>
      </c>
      <c r="C97" s="18" t="s">
        <v>133</v>
      </c>
      <c r="D97" s="9">
        <v>1</v>
      </c>
      <c r="E97" s="11"/>
      <c r="F97" s="11"/>
      <c r="G97" s="11"/>
      <c r="H97" s="11"/>
      <c r="I97" s="11"/>
      <c r="J97" s="11"/>
      <c r="K97" s="11">
        <f t="shared" si="4"/>
        <v>0</v>
      </c>
      <c r="L97" s="11">
        <f t="shared" si="5"/>
        <v>0</v>
      </c>
      <c r="M97" s="8" t="s">
        <v>52</v>
      </c>
      <c r="N97" s="2" t="s">
        <v>138</v>
      </c>
      <c r="O97" s="2" t="s">
        <v>52</v>
      </c>
      <c r="P97" s="2" t="s">
        <v>52</v>
      </c>
      <c r="Q97" s="2" t="s">
        <v>204</v>
      </c>
      <c r="R97" s="2" t="s">
        <v>61</v>
      </c>
      <c r="S97" s="2" t="s">
        <v>61</v>
      </c>
      <c r="T97" s="2" t="s">
        <v>61</v>
      </c>
      <c r="U97" s="3">
        <v>0</v>
      </c>
      <c r="V97" s="3">
        <v>0</v>
      </c>
      <c r="W97" s="3">
        <v>0.02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 t="s">
        <v>52</v>
      </c>
      <c r="AS97" s="2" t="s">
        <v>52</v>
      </c>
      <c r="AT97" s="3"/>
      <c r="AU97" s="2" t="s">
        <v>258</v>
      </c>
      <c r="AV97" s="3">
        <v>68</v>
      </c>
    </row>
    <row r="98" spans="1:48" ht="30" customHeight="1" x14ac:dyDescent="0.3">
      <c r="A98" s="8" t="s">
        <v>159</v>
      </c>
      <c r="B98" s="8" t="s">
        <v>155</v>
      </c>
      <c r="C98" s="18" t="s">
        <v>156</v>
      </c>
      <c r="D98" s="9">
        <v>3</v>
      </c>
      <c r="E98" s="11"/>
      <c r="F98" s="11"/>
      <c r="G98" s="11"/>
      <c r="H98" s="11"/>
      <c r="I98" s="11"/>
      <c r="J98" s="11"/>
      <c r="K98" s="11">
        <f t="shared" si="4"/>
        <v>0</v>
      </c>
      <c r="L98" s="11">
        <f t="shared" si="5"/>
        <v>0</v>
      </c>
      <c r="M98" s="8" t="s">
        <v>52</v>
      </c>
      <c r="N98" s="2" t="s">
        <v>160</v>
      </c>
      <c r="O98" s="2" t="s">
        <v>52</v>
      </c>
      <c r="P98" s="2" t="s">
        <v>52</v>
      </c>
      <c r="Q98" s="2" t="s">
        <v>204</v>
      </c>
      <c r="R98" s="2" t="s">
        <v>61</v>
      </c>
      <c r="S98" s="2" t="s">
        <v>61</v>
      </c>
      <c r="T98" s="2" t="s">
        <v>60</v>
      </c>
      <c r="U98" s="3"/>
      <c r="V98" s="3"/>
      <c r="W98" s="3"/>
      <c r="X98" s="3"/>
      <c r="Y98" s="3"/>
      <c r="Z98" s="3">
        <v>3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 t="s">
        <v>52</v>
      </c>
      <c r="AS98" s="2" t="s">
        <v>52</v>
      </c>
      <c r="AT98" s="3"/>
      <c r="AU98" s="2" t="s">
        <v>259</v>
      </c>
      <c r="AV98" s="3">
        <v>60</v>
      </c>
    </row>
    <row r="99" spans="1:48" ht="30" customHeight="1" x14ac:dyDescent="0.3">
      <c r="A99" s="8" t="s">
        <v>165</v>
      </c>
      <c r="B99" s="8" t="s">
        <v>155</v>
      </c>
      <c r="C99" s="18" t="s">
        <v>156</v>
      </c>
      <c r="D99" s="9">
        <v>1</v>
      </c>
      <c r="E99" s="11"/>
      <c r="F99" s="11"/>
      <c r="G99" s="11"/>
      <c r="H99" s="11"/>
      <c r="I99" s="11"/>
      <c r="J99" s="11"/>
      <c r="K99" s="11">
        <f t="shared" si="4"/>
        <v>0</v>
      </c>
      <c r="L99" s="11">
        <f t="shared" si="5"/>
        <v>0</v>
      </c>
      <c r="M99" s="8" t="s">
        <v>52</v>
      </c>
      <c r="N99" s="2" t="s">
        <v>166</v>
      </c>
      <c r="O99" s="2" t="s">
        <v>52</v>
      </c>
      <c r="P99" s="2" t="s">
        <v>52</v>
      </c>
      <c r="Q99" s="2" t="s">
        <v>204</v>
      </c>
      <c r="R99" s="2" t="s">
        <v>61</v>
      </c>
      <c r="S99" s="2" t="s">
        <v>61</v>
      </c>
      <c r="T99" s="2" t="s">
        <v>60</v>
      </c>
      <c r="U99" s="3"/>
      <c r="V99" s="3"/>
      <c r="W99" s="3"/>
      <c r="X99" s="3"/>
      <c r="Y99" s="3"/>
      <c r="Z99" s="3">
        <v>3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 t="s">
        <v>52</v>
      </c>
      <c r="AS99" s="2" t="s">
        <v>52</v>
      </c>
      <c r="AT99" s="3"/>
      <c r="AU99" s="2" t="s">
        <v>260</v>
      </c>
      <c r="AV99" s="3">
        <v>61</v>
      </c>
    </row>
    <row r="100" spans="1:48" ht="30" customHeight="1" x14ac:dyDescent="0.3">
      <c r="A100" s="8" t="s">
        <v>168</v>
      </c>
      <c r="B100" s="8" t="s">
        <v>169</v>
      </c>
      <c r="C100" s="18" t="s">
        <v>133</v>
      </c>
      <c r="D100" s="9">
        <v>1</v>
      </c>
      <c r="E100" s="11"/>
      <c r="F100" s="11"/>
      <c r="G100" s="11"/>
      <c r="H100" s="11"/>
      <c r="I100" s="11"/>
      <c r="J100" s="11"/>
      <c r="K100" s="11">
        <f t="shared" si="4"/>
        <v>0</v>
      </c>
      <c r="L100" s="11">
        <f t="shared" si="5"/>
        <v>0</v>
      </c>
      <c r="M100" s="8" t="s">
        <v>52</v>
      </c>
      <c r="N100" s="2" t="s">
        <v>170</v>
      </c>
      <c r="O100" s="2" t="s">
        <v>52</v>
      </c>
      <c r="P100" s="2" t="s">
        <v>52</v>
      </c>
      <c r="Q100" s="2" t="s">
        <v>204</v>
      </c>
      <c r="R100" s="2" t="s">
        <v>61</v>
      </c>
      <c r="S100" s="2" t="s">
        <v>61</v>
      </c>
      <c r="T100" s="2" t="s">
        <v>61</v>
      </c>
      <c r="U100" s="3">
        <v>1</v>
      </c>
      <c r="V100" s="3">
        <v>0</v>
      </c>
      <c r="W100" s="3">
        <v>0.03</v>
      </c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 t="s">
        <v>52</v>
      </c>
      <c r="AS100" s="2" t="s">
        <v>52</v>
      </c>
      <c r="AT100" s="3"/>
      <c r="AU100" s="2" t="s">
        <v>261</v>
      </c>
      <c r="AV100" s="3">
        <v>69</v>
      </c>
    </row>
    <row r="101" spans="1:48" ht="30" customHeight="1" x14ac:dyDescent="0.3">
      <c r="A101" s="9"/>
      <c r="B101" s="9"/>
      <c r="C101" s="17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 x14ac:dyDescent="0.3">
      <c r="A102" s="9"/>
      <c r="B102" s="9"/>
      <c r="C102" s="17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s="24" customFormat="1" ht="30" customHeight="1" x14ac:dyDescent="0.3">
      <c r="A103" s="20" t="s">
        <v>172</v>
      </c>
      <c r="B103" s="21"/>
      <c r="C103" s="22"/>
      <c r="D103" s="21"/>
      <c r="E103" s="21"/>
      <c r="F103" s="23"/>
      <c r="G103" s="21"/>
      <c r="H103" s="23"/>
      <c r="I103" s="21"/>
      <c r="J103" s="23"/>
      <c r="K103" s="21"/>
      <c r="L103" s="23">
        <f>SUM(L80:L102)</f>
        <v>0</v>
      </c>
      <c r="M103" s="21"/>
      <c r="N103" s="24" t="s">
        <v>173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3" manualBreakCount="3">
    <brk id="53" max="16383" man="1"/>
    <brk id="78" max="16383" man="1"/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4F46-5205-424C-98DB-8682B6EE4963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2023-02-08T09:54:45Z</dcterms:created>
  <dcterms:modified xsi:type="dcterms:W3CDTF">2023-02-14T01:32:29Z</dcterms:modified>
</cp:coreProperties>
</file>